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1" activeTab="3"/>
  </bookViews>
  <sheets>
    <sheet name="Q com at. alfa=0 (não conserva)" sheetId="1" r:id="rId1"/>
    <sheet name="Q com at. alfa1 (não conserva)" sheetId="2" r:id="rId2"/>
    <sheet name="Q com at. alfa2 (não conserva)" sheetId="3" r:id="rId3"/>
    <sheet name="Q com at. alfa3 (não conserva)" sheetId="4" r:id="rId4"/>
  </sheets>
  <definedNames>
    <definedName name="alfa1">'Q com at. alfa1 (não conserva)'!$I$4</definedName>
    <definedName name="alfa2">'Q com at. alfa2 (não conserva)'!$I$4</definedName>
    <definedName name="alfa3">'Q com at. alfa3 (não conserva)'!$I$4</definedName>
    <definedName name="_xlnm.Print_Area" localSheetId="0">'Q com at. alfa=0 (não conserva)'!$A$1:$L$43</definedName>
    <definedName name="_xlnm.Print_Area" localSheetId="1">'Q com at. alfa1 (não conserva)'!$A$1:$L$43</definedName>
    <definedName name="_xlnm.Print_Area" localSheetId="2">'Q com at. alfa2 (não conserva)'!$A$1:$L$43</definedName>
    <definedName name="_xlnm.Print_Area" localSheetId="3">'Q com at. alfa3 (não conserva)'!$A$1:$L$43</definedName>
    <definedName name="g">'Q com at. alfa=0 (não conserva)'!$I$3</definedName>
    <definedName name="m">'Q com at. alfa=0 (não conserva)'!$I$2</definedName>
    <definedName name="tau">'Q com at. alfa=0 (não conserva)'!$G$2</definedName>
    <definedName name="v0">'Q com at. alfa=0 (não conserva)'!$G$3</definedName>
    <definedName name="x0">'Q com at. alfa=0 (não conserva)'!$G$4</definedName>
  </definedNames>
  <calcPr calcId="125725"/>
</workbook>
</file>

<file path=xl/calcChain.xml><?xml version="1.0" encoding="utf-8"?>
<calcChain xmlns="http://schemas.openxmlformats.org/spreadsheetml/2006/main">
  <c r="D4" i="4"/>
  <c r="C4"/>
  <c r="B4"/>
  <c r="B5" s="1"/>
  <c r="D5" s="1"/>
  <c r="D3"/>
  <c r="C3"/>
  <c r="C5" i="3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4"/>
  <c r="B4"/>
  <c r="D4" s="1"/>
  <c r="D3"/>
  <c r="C3"/>
  <c r="C44" i="2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B4"/>
  <c r="D4" s="1"/>
  <c r="D3"/>
  <c r="C3"/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B4"/>
  <c r="C4" s="1"/>
  <c r="D3"/>
  <c r="C3"/>
  <c r="C4" i="2" l="1"/>
  <c r="C5" i="4"/>
  <c r="B6"/>
  <c r="C6" l="1"/>
  <c r="B7"/>
  <c r="D6"/>
  <c r="B8" l="1"/>
  <c r="D7"/>
  <c r="C7"/>
  <c r="C8" l="1"/>
  <c r="D8"/>
  <c r="B9"/>
  <c r="D9" l="1"/>
  <c r="B10"/>
  <c r="C9"/>
  <c r="C10" l="1"/>
  <c r="D10"/>
  <c r="B11"/>
  <c r="B12" l="1"/>
  <c r="D11"/>
  <c r="C11"/>
  <c r="C12" l="1"/>
  <c r="B13"/>
  <c r="D12"/>
  <c r="D13" l="1"/>
  <c r="B14"/>
  <c r="C13"/>
  <c r="C14" l="1"/>
  <c r="D14"/>
  <c r="B15"/>
  <c r="B16" l="1"/>
  <c r="D15"/>
  <c r="C15"/>
  <c r="C16" l="1"/>
  <c r="B17"/>
  <c r="D16"/>
  <c r="D17" l="1"/>
  <c r="B18"/>
  <c r="C17"/>
  <c r="C18" l="1"/>
  <c r="D18"/>
  <c r="B19"/>
  <c r="B20" l="1"/>
  <c r="D19"/>
  <c r="C19"/>
  <c r="C20" l="1"/>
  <c r="B21"/>
  <c r="D20"/>
  <c r="D21" l="1"/>
  <c r="B22"/>
  <c r="C21"/>
  <c r="C22" l="1"/>
  <c r="D22"/>
  <c r="B23"/>
  <c r="B24" l="1"/>
  <c r="D23"/>
  <c r="C23"/>
  <c r="C24" l="1"/>
  <c r="B25"/>
  <c r="D24"/>
  <c r="D25" l="1"/>
  <c r="B26"/>
  <c r="C25"/>
  <c r="C26" l="1"/>
  <c r="D26"/>
  <c r="B27"/>
  <c r="B28" l="1"/>
  <c r="D27"/>
  <c r="C27"/>
  <c r="C28" l="1"/>
  <c r="B29"/>
  <c r="D28"/>
  <c r="D29" l="1"/>
  <c r="B30"/>
  <c r="C29"/>
  <c r="C30" l="1"/>
  <c r="D30"/>
  <c r="B31"/>
  <c r="B32" l="1"/>
  <c r="D31"/>
  <c r="C31"/>
  <c r="C32" l="1"/>
  <c r="B33"/>
  <c r="D32"/>
  <c r="D33" l="1"/>
  <c r="B34"/>
  <c r="C33"/>
  <c r="C34" l="1"/>
  <c r="D34"/>
  <c r="B35"/>
  <c r="B36" l="1"/>
  <c r="D35"/>
  <c r="C35"/>
  <c r="C36" l="1"/>
  <c r="B37"/>
  <c r="D36"/>
  <c r="D37" l="1"/>
  <c r="B38"/>
  <c r="C37"/>
  <c r="C38" l="1"/>
  <c r="D38"/>
  <c r="B39"/>
  <c r="B40" l="1"/>
  <c r="D39"/>
  <c r="C39"/>
  <c r="C40" l="1"/>
  <c r="B41"/>
  <c r="D40"/>
  <c r="D41" l="1"/>
  <c r="B42"/>
  <c r="C41"/>
  <c r="C42" l="1"/>
  <c r="D42"/>
  <c r="B43"/>
  <c r="B44" l="1"/>
  <c r="D43"/>
  <c r="C43"/>
  <c r="C44" l="1"/>
  <c r="B45"/>
  <c r="D44"/>
  <c r="D45" l="1"/>
  <c r="B46"/>
  <c r="C45"/>
  <c r="C46" l="1"/>
  <c r="D46"/>
  <c r="B47"/>
  <c r="B48" l="1"/>
  <c r="D47"/>
  <c r="C47"/>
  <c r="C48" l="1"/>
  <c r="B49"/>
  <c r="D48"/>
  <c r="C49" l="1"/>
  <c r="D49"/>
  <c r="B50"/>
  <c r="C50" l="1"/>
  <c r="D50"/>
  <c r="B51"/>
  <c r="B52" l="1"/>
  <c r="D51"/>
  <c r="C51"/>
  <c r="C52" l="1"/>
  <c r="B53"/>
  <c r="D52"/>
  <c r="D53" l="1"/>
  <c r="B54"/>
  <c r="C53"/>
  <c r="C54" l="1"/>
  <c r="D54"/>
  <c r="B55"/>
  <c r="B56" l="1"/>
  <c r="C55"/>
  <c r="D55"/>
  <c r="C56" l="1"/>
  <c r="B57"/>
  <c r="D56"/>
  <c r="D57" l="1"/>
  <c r="B58"/>
  <c r="C57"/>
  <c r="C58" l="1"/>
  <c r="D58"/>
  <c r="B59"/>
  <c r="B60" l="1"/>
  <c r="C59"/>
  <c r="D59"/>
  <c r="C60" l="1"/>
  <c r="B61"/>
  <c r="D60"/>
  <c r="D61" l="1"/>
  <c r="B62"/>
  <c r="C61"/>
  <c r="C62" l="1"/>
  <c r="D62"/>
  <c r="B63"/>
  <c r="B64" l="1"/>
  <c r="C63"/>
  <c r="D63"/>
  <c r="C64" l="1"/>
  <c r="B65"/>
  <c r="D64"/>
  <c r="D65" l="1"/>
  <c r="B66"/>
  <c r="C65"/>
  <c r="C66" l="1"/>
  <c r="D66"/>
  <c r="B67"/>
  <c r="B68" l="1"/>
  <c r="C67"/>
  <c r="D67"/>
  <c r="C68" l="1"/>
  <c r="B69"/>
  <c r="D68"/>
  <c r="D69" l="1"/>
  <c r="B70"/>
  <c r="C69"/>
  <c r="C70" l="1"/>
  <c r="D70"/>
  <c r="B71"/>
  <c r="B72" l="1"/>
  <c r="C71"/>
  <c r="D71"/>
  <c r="C72" l="1"/>
  <c r="B73"/>
  <c r="D72"/>
  <c r="D73" l="1"/>
  <c r="C73"/>
</calcChain>
</file>

<file path=xl/sharedStrings.xml><?xml version="1.0" encoding="utf-8"?>
<sst xmlns="http://schemas.openxmlformats.org/spreadsheetml/2006/main" count="35" uniqueCount="17">
  <si>
    <t>t</t>
  </si>
  <si>
    <t>tau=</t>
  </si>
  <si>
    <t>v(t)</t>
  </si>
  <si>
    <t>x(t)</t>
  </si>
  <si>
    <t>m=</t>
  </si>
  <si>
    <t>v0=</t>
  </si>
  <si>
    <t>g=</t>
  </si>
  <si>
    <t>x0=</t>
  </si>
  <si>
    <t>alfa1=</t>
  </si>
  <si>
    <t>v'(t)</t>
  </si>
  <si>
    <t>x'(t)</t>
  </si>
  <si>
    <t>alfa2=</t>
  </si>
  <si>
    <t>v''(t)</t>
  </si>
  <si>
    <t>x''(t)</t>
  </si>
  <si>
    <t>v'''(t)</t>
  </si>
  <si>
    <t>x'''(t)</t>
  </si>
  <si>
    <t>alfa3=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</si>
</sst>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164" fontId="0" fillId="0" borderId="0" xfId="0" applyNumberFormat="1"/>
    <xf numFmtId="0" fontId="0" fillId="3" borderId="0" xfId="0" applyFill="1"/>
    <xf numFmtId="164" fontId="0" fillId="0" borderId="5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3" xfId="0" applyFill="1" applyBorder="1"/>
    <xf numFmtId="0" fontId="0" fillId="2" borderId="3" xfId="0" applyFill="1" applyBorder="1" applyAlignment="1">
      <alignment horizontal="right"/>
    </xf>
    <xf numFmtId="0" fontId="0" fillId="2" borderId="4" xfId="0" applyFill="1" applyBorder="1"/>
    <xf numFmtId="0" fontId="0" fillId="3" borderId="5" xfId="0" applyFill="1" applyBorder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6" xfId="0" applyFill="1" applyBorder="1"/>
    <xf numFmtId="0" fontId="0" fillId="2" borderId="7" xfId="0" applyFill="1" applyBorder="1" applyAlignment="1">
      <alignment horizontal="right"/>
    </xf>
    <xf numFmtId="0" fontId="0" fillId="2" borderId="8" xfId="0" applyFill="1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164" fontId="0" fillId="3" borderId="0" xfId="0" applyNumberFormat="1" applyFill="1"/>
    <xf numFmtId="0" fontId="0" fillId="0" borderId="0" xfId="0" applyBorder="1"/>
    <xf numFmtId="0" fontId="0" fillId="0" borderId="8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velocidade v(t) vs. tempo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'Q com at. alfa=0 (não conserva)'!$C$2</c:f>
              <c:strCache>
                <c:ptCount val="1"/>
                <c:pt idx="0">
                  <c:v>v(t)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'Q com at. alfa=0 (não conserva)'!$B$3:$B$73</c:f>
              <c:numCache>
                <c:formatCode>0.0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</c:numCache>
            </c:numRef>
          </c:xVal>
          <c:yVal>
            <c:numRef>
              <c:f>'Q com at. alfa=0 (não conserva)'!$C$3:$C$73</c:f>
              <c:numCache>
                <c:formatCode>General</c:formatCode>
                <c:ptCount val="71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-3.0000000000000004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-7.9999999999999991</c:v>
                </c:pt>
                <c:pt idx="9">
                  <c:v>-9</c:v>
                </c:pt>
                <c:pt idx="10">
                  <c:v>-9.9999999999999982</c:v>
                </c:pt>
                <c:pt idx="11">
                  <c:v>-10.999999999999998</c:v>
                </c:pt>
                <c:pt idx="12">
                  <c:v>-12</c:v>
                </c:pt>
                <c:pt idx="13">
                  <c:v>-13</c:v>
                </c:pt>
                <c:pt idx="14">
                  <c:v>-14.000000000000002</c:v>
                </c:pt>
                <c:pt idx="15">
                  <c:v>-15.000000000000002</c:v>
                </c:pt>
                <c:pt idx="16">
                  <c:v>-16.000000000000004</c:v>
                </c:pt>
                <c:pt idx="17">
                  <c:v>-17.000000000000004</c:v>
                </c:pt>
                <c:pt idx="18">
                  <c:v>-18.000000000000004</c:v>
                </c:pt>
                <c:pt idx="19">
                  <c:v>-19.000000000000007</c:v>
                </c:pt>
                <c:pt idx="20">
                  <c:v>-20.000000000000004</c:v>
                </c:pt>
                <c:pt idx="21">
                  <c:v>-21.000000000000007</c:v>
                </c:pt>
                <c:pt idx="22">
                  <c:v>-22.000000000000007</c:v>
                </c:pt>
                <c:pt idx="23">
                  <c:v>-23.000000000000007</c:v>
                </c:pt>
                <c:pt idx="24">
                  <c:v>-24.000000000000007</c:v>
                </c:pt>
                <c:pt idx="25">
                  <c:v>-25.000000000000007</c:v>
                </c:pt>
                <c:pt idx="26">
                  <c:v>-26.000000000000011</c:v>
                </c:pt>
                <c:pt idx="27">
                  <c:v>-27.000000000000011</c:v>
                </c:pt>
                <c:pt idx="28">
                  <c:v>-28.000000000000011</c:v>
                </c:pt>
                <c:pt idx="29">
                  <c:v>-29.000000000000014</c:v>
                </c:pt>
                <c:pt idx="30">
                  <c:v>-30.000000000000014</c:v>
                </c:pt>
                <c:pt idx="31">
                  <c:v>-31.000000000000014</c:v>
                </c:pt>
                <c:pt idx="32">
                  <c:v>-32.000000000000014</c:v>
                </c:pt>
                <c:pt idx="33">
                  <c:v>-33.000000000000014</c:v>
                </c:pt>
                <c:pt idx="34">
                  <c:v>-34.000000000000014</c:v>
                </c:pt>
                <c:pt idx="35">
                  <c:v>-35.000000000000014</c:v>
                </c:pt>
                <c:pt idx="36">
                  <c:v>-36.000000000000021</c:v>
                </c:pt>
                <c:pt idx="37">
                  <c:v>-37.000000000000021</c:v>
                </c:pt>
                <c:pt idx="38">
                  <c:v>-38.000000000000021</c:v>
                </c:pt>
                <c:pt idx="39">
                  <c:v>-39.000000000000021</c:v>
                </c:pt>
                <c:pt idx="40">
                  <c:v>-40.000000000000014</c:v>
                </c:pt>
                <c:pt idx="41">
                  <c:v>-41.000000000000014</c:v>
                </c:pt>
                <c:pt idx="42">
                  <c:v>-42.000000000000014</c:v>
                </c:pt>
                <c:pt idx="43">
                  <c:v>-43.000000000000007</c:v>
                </c:pt>
                <c:pt idx="44">
                  <c:v>-44</c:v>
                </c:pt>
                <c:pt idx="45">
                  <c:v>-45</c:v>
                </c:pt>
                <c:pt idx="46">
                  <c:v>-46</c:v>
                </c:pt>
                <c:pt idx="47">
                  <c:v>-46.999999999999993</c:v>
                </c:pt>
                <c:pt idx="48">
                  <c:v>-47.999999999999986</c:v>
                </c:pt>
                <c:pt idx="49">
                  <c:v>-48.999999999999986</c:v>
                </c:pt>
                <c:pt idx="50">
                  <c:v>-49.999999999999986</c:v>
                </c:pt>
                <c:pt idx="51">
                  <c:v>-50.999999999999979</c:v>
                </c:pt>
                <c:pt idx="52">
                  <c:v>-51.999999999999972</c:v>
                </c:pt>
                <c:pt idx="53">
                  <c:v>-52.999999999999972</c:v>
                </c:pt>
                <c:pt idx="54">
                  <c:v>-53.999999999999972</c:v>
                </c:pt>
                <c:pt idx="55">
                  <c:v>-54.999999999999964</c:v>
                </c:pt>
                <c:pt idx="56">
                  <c:v>-55.999999999999957</c:v>
                </c:pt>
                <c:pt idx="57">
                  <c:v>-56.999999999999957</c:v>
                </c:pt>
                <c:pt idx="58">
                  <c:v>-57.999999999999957</c:v>
                </c:pt>
                <c:pt idx="59">
                  <c:v>-58.99999999999995</c:v>
                </c:pt>
                <c:pt idx="60">
                  <c:v>-59.999999999999943</c:v>
                </c:pt>
                <c:pt idx="61">
                  <c:v>-60.999999999999943</c:v>
                </c:pt>
                <c:pt idx="62">
                  <c:v>-61.999999999999943</c:v>
                </c:pt>
                <c:pt idx="63">
                  <c:v>-62.999999999999936</c:v>
                </c:pt>
                <c:pt idx="64">
                  <c:v>-63.999999999999929</c:v>
                </c:pt>
                <c:pt idx="65">
                  <c:v>-64.999999999999929</c:v>
                </c:pt>
                <c:pt idx="66">
                  <c:v>-65.999999999999929</c:v>
                </c:pt>
                <c:pt idx="67">
                  <c:v>-66.999999999999915</c:v>
                </c:pt>
                <c:pt idx="68">
                  <c:v>-67.999999999999915</c:v>
                </c:pt>
                <c:pt idx="69">
                  <c:v>-68.999999999999915</c:v>
                </c:pt>
                <c:pt idx="70">
                  <c:v>-69.999999999999915</c:v>
                </c:pt>
              </c:numCache>
            </c:numRef>
          </c:yVal>
        </c:ser>
        <c:axId val="50146304"/>
        <c:axId val="73896320"/>
      </c:scatterChart>
      <c:valAx>
        <c:axId val="50146304"/>
        <c:scaling>
          <c:orientation val="minMax"/>
        </c:scaling>
        <c:axPos val="b"/>
        <c:minorGridlines/>
        <c:numFmt formatCode="#,##0" sourceLinked="0"/>
        <c:tickLblPos val="nextTo"/>
        <c:crossAx val="73896320"/>
        <c:crosses val="autoZero"/>
        <c:crossBetween val="midCat"/>
        <c:majorUnit val="1"/>
        <c:minorUnit val="1"/>
      </c:valAx>
      <c:valAx>
        <c:axId val="73896320"/>
        <c:scaling>
          <c:orientation val="minMax"/>
          <c:max val="10"/>
          <c:min val="-40"/>
        </c:scaling>
        <c:axPos val="l"/>
        <c:majorGridlines/>
        <c:numFmt formatCode="#,##0" sourceLinked="0"/>
        <c:tickLblPos val="nextTo"/>
        <c:crossAx val="50146304"/>
        <c:crosses val="autoZero"/>
        <c:crossBetween val="midCat"/>
        <c:majorUnit val="10"/>
        <c:minorUnit val="1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posição x(t) vs. tempo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'Q com at. alfa=0 (não conserva)'!$D$2</c:f>
              <c:strCache>
                <c:ptCount val="1"/>
                <c:pt idx="0">
                  <c:v>x(t)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'Q com at. alfa=0 (não conserva)'!$B$3:$B$73</c:f>
              <c:numCache>
                <c:formatCode>0.0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</c:numCache>
            </c:numRef>
          </c:xVal>
          <c:yVal>
            <c:numRef>
              <c:f>'Q com at. alfa=0 (não conserva)'!$D$3:$D$73</c:f>
              <c:numCache>
                <c:formatCode>0.0</c:formatCode>
                <c:ptCount val="71"/>
                <c:pt idx="0">
                  <c:v>50</c:v>
                </c:pt>
                <c:pt idx="1">
                  <c:v>49.9</c:v>
                </c:pt>
                <c:pt idx="2">
                  <c:v>49.7</c:v>
                </c:pt>
                <c:pt idx="3">
                  <c:v>49.4</c:v>
                </c:pt>
                <c:pt idx="4">
                  <c:v>49</c:v>
                </c:pt>
                <c:pt idx="5">
                  <c:v>48.5</c:v>
                </c:pt>
                <c:pt idx="6">
                  <c:v>47.9</c:v>
                </c:pt>
                <c:pt idx="7">
                  <c:v>47.2</c:v>
                </c:pt>
                <c:pt idx="8">
                  <c:v>46.4</c:v>
                </c:pt>
                <c:pt idx="9">
                  <c:v>45.5</c:v>
                </c:pt>
                <c:pt idx="10">
                  <c:v>44.5</c:v>
                </c:pt>
                <c:pt idx="11">
                  <c:v>43.4</c:v>
                </c:pt>
                <c:pt idx="12">
                  <c:v>42.2</c:v>
                </c:pt>
                <c:pt idx="13">
                  <c:v>40.9</c:v>
                </c:pt>
                <c:pt idx="14">
                  <c:v>39.5</c:v>
                </c:pt>
                <c:pt idx="15">
                  <c:v>38</c:v>
                </c:pt>
                <c:pt idx="16">
                  <c:v>36.399999999999991</c:v>
                </c:pt>
                <c:pt idx="17">
                  <c:v>34.699999999999996</c:v>
                </c:pt>
                <c:pt idx="18">
                  <c:v>32.899999999999991</c:v>
                </c:pt>
                <c:pt idx="19">
                  <c:v>30.999999999999989</c:v>
                </c:pt>
                <c:pt idx="20">
                  <c:v>28.999999999999993</c:v>
                </c:pt>
                <c:pt idx="21">
                  <c:v>26.899999999999988</c:v>
                </c:pt>
                <c:pt idx="22">
                  <c:v>24.699999999999985</c:v>
                </c:pt>
                <c:pt idx="23">
                  <c:v>22.399999999999984</c:v>
                </c:pt>
                <c:pt idx="24">
                  <c:v>19.999999999999979</c:v>
                </c:pt>
                <c:pt idx="25">
                  <c:v>17.499999999999979</c:v>
                </c:pt>
                <c:pt idx="26">
                  <c:v>14.899999999999977</c:v>
                </c:pt>
                <c:pt idx="27">
                  <c:v>12.199999999999974</c:v>
                </c:pt>
                <c:pt idx="28">
                  <c:v>9.3999999999999702</c:v>
                </c:pt>
                <c:pt idx="29">
                  <c:v>6.4999999999999574</c:v>
                </c:pt>
                <c:pt idx="30">
                  <c:v>3.4999999999999645</c:v>
                </c:pt>
                <c:pt idx="31">
                  <c:v>0.39999999999996305</c:v>
                </c:pt>
                <c:pt idx="32">
                  <c:v>-2.8000000000000469</c:v>
                </c:pt>
                <c:pt idx="33">
                  <c:v>-6.1000000000000583</c:v>
                </c:pt>
                <c:pt idx="34">
                  <c:v>-9.5000000000000568</c:v>
                </c:pt>
                <c:pt idx="35">
                  <c:v>-13.000000000000064</c:v>
                </c:pt>
                <c:pt idx="36">
                  <c:v>-16.600000000000065</c:v>
                </c:pt>
                <c:pt idx="37">
                  <c:v>-20.300000000000068</c:v>
                </c:pt>
                <c:pt idx="38">
                  <c:v>-24.10000000000008</c:v>
                </c:pt>
                <c:pt idx="39">
                  <c:v>-28.000000000000085</c:v>
                </c:pt>
                <c:pt idx="40">
                  <c:v>-32.000000000000071</c:v>
                </c:pt>
                <c:pt idx="41">
                  <c:v>-36.100000000000065</c:v>
                </c:pt>
                <c:pt idx="42">
                  <c:v>-40.30000000000004</c:v>
                </c:pt>
                <c:pt idx="43">
                  <c:v>-44.600000000000037</c:v>
                </c:pt>
                <c:pt idx="44">
                  <c:v>-49.000000000000014</c:v>
                </c:pt>
                <c:pt idx="45">
                  <c:v>-53.5</c:v>
                </c:pt>
                <c:pt idx="46">
                  <c:v>-58.09999999999998</c:v>
                </c:pt>
                <c:pt idx="47">
                  <c:v>-62.799999999999955</c:v>
                </c:pt>
                <c:pt idx="48">
                  <c:v>-67.599999999999952</c:v>
                </c:pt>
                <c:pt idx="49">
                  <c:v>-72.499999999999943</c:v>
                </c:pt>
                <c:pt idx="50">
                  <c:v>-77.499999999999915</c:v>
                </c:pt>
                <c:pt idx="51">
                  <c:v>-82.599999999999909</c:v>
                </c:pt>
                <c:pt idx="52">
                  <c:v>-87.799999999999869</c:v>
                </c:pt>
                <c:pt idx="53">
                  <c:v>-93.099999999999852</c:v>
                </c:pt>
                <c:pt idx="54">
                  <c:v>-98.499999999999801</c:v>
                </c:pt>
                <c:pt idx="55">
                  <c:v>-103.9999999999998</c:v>
                </c:pt>
                <c:pt idx="56">
                  <c:v>-109.5999999999998</c:v>
                </c:pt>
                <c:pt idx="57">
                  <c:v>-115.29999999999976</c:v>
                </c:pt>
                <c:pt idx="58">
                  <c:v>-121.09999999999971</c:v>
                </c:pt>
                <c:pt idx="59">
                  <c:v>-126.99999999999969</c:v>
                </c:pt>
                <c:pt idx="60">
                  <c:v>-132.99999999999969</c:v>
                </c:pt>
                <c:pt idx="61">
                  <c:v>-139.09999999999962</c:v>
                </c:pt>
                <c:pt idx="62">
                  <c:v>-145.29999999999964</c:v>
                </c:pt>
                <c:pt idx="63">
                  <c:v>-151.5999999999996</c:v>
                </c:pt>
                <c:pt idx="64">
                  <c:v>-157.99999999999957</c:v>
                </c:pt>
                <c:pt idx="65">
                  <c:v>-164.49999999999955</c:v>
                </c:pt>
                <c:pt idx="66">
                  <c:v>-171.09999999999948</c:v>
                </c:pt>
                <c:pt idx="67">
                  <c:v>-177.79999999999947</c:v>
                </c:pt>
                <c:pt idx="68">
                  <c:v>-184.59999999999945</c:v>
                </c:pt>
                <c:pt idx="69">
                  <c:v>-191.49999999999943</c:v>
                </c:pt>
                <c:pt idx="70">
                  <c:v>-198.49999999999937</c:v>
                </c:pt>
              </c:numCache>
            </c:numRef>
          </c:yVal>
        </c:ser>
        <c:axId val="73903488"/>
        <c:axId val="73733632"/>
      </c:scatterChart>
      <c:valAx>
        <c:axId val="73903488"/>
        <c:scaling>
          <c:orientation val="minMax"/>
        </c:scaling>
        <c:axPos val="b"/>
        <c:minorGridlines/>
        <c:numFmt formatCode="0" sourceLinked="0"/>
        <c:tickLblPos val="nextTo"/>
        <c:crossAx val="73733632"/>
        <c:crosses val="autoZero"/>
        <c:crossBetween val="midCat"/>
        <c:majorUnit val="1"/>
        <c:minorUnit val="1"/>
      </c:valAx>
      <c:valAx>
        <c:axId val="73733632"/>
        <c:scaling>
          <c:orientation val="minMax"/>
          <c:max val="60"/>
          <c:min val="0"/>
        </c:scaling>
        <c:axPos val="l"/>
        <c:majorGridlines/>
        <c:numFmt formatCode="0" sourceLinked="0"/>
        <c:tickLblPos val="nextTo"/>
        <c:crossAx val="73903488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/>
              <a:t>velocidade v'(t) vs. tempo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'Q com at. alfa1 (não conserva)'!$C$2</c:f>
              <c:strCache>
                <c:ptCount val="1"/>
                <c:pt idx="0">
                  <c:v>v'(t)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'Q com at. alfa1 (não conserva)'!$B$3:$B$73</c:f>
              <c:numCache>
                <c:formatCode>0.0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</c:numCache>
            </c:numRef>
          </c:xVal>
          <c:yVal>
            <c:numRef>
              <c:f>'Q com at. alfa1 (não conserva)'!$C$3:$C$73</c:f>
              <c:numCache>
                <c:formatCode>0.0</c:formatCode>
                <c:ptCount val="71"/>
                <c:pt idx="0">
                  <c:v>0</c:v>
                </c:pt>
                <c:pt idx="1">
                  <c:v>-1.0000000000000007</c:v>
                </c:pt>
                <c:pt idx="2">
                  <c:v>-1.9800000000000035</c:v>
                </c:pt>
                <c:pt idx="3">
                  <c:v>-2.9404000000000035</c:v>
                </c:pt>
                <c:pt idx="4">
                  <c:v>-3.8815920000000053</c:v>
                </c:pt>
                <c:pt idx="5">
                  <c:v>-4.8039601600000079</c:v>
                </c:pt>
                <c:pt idx="6">
                  <c:v>-5.7078809568000031</c:v>
                </c:pt>
                <c:pt idx="7">
                  <c:v>-6.5937233376640023</c:v>
                </c:pt>
                <c:pt idx="8">
                  <c:v>-7.4618488709107238</c:v>
                </c:pt>
                <c:pt idx="9">
                  <c:v>-8.3126118934925088</c:v>
                </c:pt>
                <c:pt idx="10">
                  <c:v>-9.1463596556226587</c:v>
                </c:pt>
                <c:pt idx="11">
                  <c:v>-9.9634324625102053</c:v>
                </c:pt>
                <c:pt idx="12">
                  <c:v>-10.76416381326</c:v>
                </c:pt>
                <c:pt idx="13">
                  <c:v>-11.548880536994814</c:v>
                </c:pt>
                <c:pt idx="14">
                  <c:v>-12.317902926254918</c:v>
                </c:pt>
                <c:pt idx="15">
                  <c:v>-13.071544867729814</c:v>
                </c:pt>
                <c:pt idx="16">
                  <c:v>-13.810113970375218</c:v>
                </c:pt>
                <c:pt idx="17">
                  <c:v>-14.533911690967713</c:v>
                </c:pt>
                <c:pt idx="18">
                  <c:v>-15.243233457148362</c:v>
                </c:pt>
                <c:pt idx="19">
                  <c:v>-15.938368788005395</c:v>
                </c:pt>
                <c:pt idx="20">
                  <c:v>-16.619601412245284</c:v>
                </c:pt>
                <c:pt idx="21">
                  <c:v>-17.287209384000381</c:v>
                </c:pt>
                <c:pt idx="22">
                  <c:v>-17.941465196320372</c:v>
                </c:pt>
                <c:pt idx="23">
                  <c:v>-18.58263589239397</c:v>
                </c:pt>
                <c:pt idx="24">
                  <c:v>-19.21098317454609</c:v>
                </c:pt>
                <c:pt idx="25">
                  <c:v>-19.826763511055169</c:v>
                </c:pt>
                <c:pt idx="26">
                  <c:v>-20.430228240834065</c:v>
                </c:pt>
                <c:pt idx="27">
                  <c:v>-21.021623676017384</c:v>
                </c:pt>
                <c:pt idx="28">
                  <c:v>-21.601191202497041</c:v>
                </c:pt>
                <c:pt idx="29">
                  <c:v>-22.169167378447099</c:v>
                </c:pt>
                <c:pt idx="30">
                  <c:v>-22.725784030878156</c:v>
                </c:pt>
                <c:pt idx="31">
                  <c:v>-23.271268350260595</c:v>
                </c:pt>
                <c:pt idx="32">
                  <c:v>-23.805842983255381</c:v>
                </c:pt>
                <c:pt idx="33">
                  <c:v>-24.329726123590273</c:v>
                </c:pt>
                <c:pt idx="34">
                  <c:v>-24.843131601118476</c:v>
                </c:pt>
                <c:pt idx="35">
                  <c:v>-25.346268969096105</c:v>
                </c:pt>
                <c:pt idx="36">
                  <c:v>-25.839343589714176</c:v>
                </c:pt>
                <c:pt idx="37">
                  <c:v>-26.322556717919895</c:v>
                </c:pt>
                <c:pt idx="38">
                  <c:v>-26.796105583561502</c:v>
                </c:pt>
                <c:pt idx="39">
                  <c:v>-27.260183471890272</c:v>
                </c:pt>
                <c:pt idx="40">
                  <c:v>-27.714979802452461</c:v>
                </c:pt>
                <c:pt idx="41">
                  <c:v>-28.160680206403416</c:v>
                </c:pt>
                <c:pt idx="42">
                  <c:v>-28.59746660227534</c:v>
                </c:pt>
                <c:pt idx="43">
                  <c:v>-29.025517270229834</c:v>
                </c:pt>
                <c:pt idx="44">
                  <c:v>-29.44500692482525</c:v>
                </c:pt>
                <c:pt idx="45">
                  <c:v>-29.856106786328745</c:v>
                </c:pt>
                <c:pt idx="46">
                  <c:v>-30.258984650602155</c:v>
                </c:pt>
                <c:pt idx="47">
                  <c:v>-30.653804957590108</c:v>
                </c:pt>
                <c:pt idx="48">
                  <c:v>-31.04072885843831</c:v>
                </c:pt>
                <c:pt idx="49">
                  <c:v>-31.419914281269538</c:v>
                </c:pt>
                <c:pt idx="50">
                  <c:v>-31.791515995644147</c:v>
                </c:pt>
                <c:pt idx="51">
                  <c:v>-32.155685675731263</c:v>
                </c:pt>
                <c:pt idx="52">
                  <c:v>-32.512571962216633</c:v>
                </c:pt>
                <c:pt idx="53">
                  <c:v>-32.862320522972304</c:v>
                </c:pt>
                <c:pt idx="54">
                  <c:v>-33.205074112512861</c:v>
                </c:pt>
                <c:pt idx="55">
                  <c:v>-33.540972630262601</c:v>
                </c:pt>
                <c:pt idx="56">
                  <c:v>-33.870153177657343</c:v>
                </c:pt>
                <c:pt idx="57">
                  <c:v>-34.1927501141042</c:v>
                </c:pt>
                <c:pt idx="58">
                  <c:v>-34.508895111822113</c:v>
                </c:pt>
                <c:pt idx="59">
                  <c:v>-34.818717209585671</c:v>
                </c:pt>
                <c:pt idx="60">
                  <c:v>-35.122342865393954</c:v>
                </c:pt>
                <c:pt idx="61">
                  <c:v>-35.419896008086077</c:v>
                </c:pt>
                <c:pt idx="62">
                  <c:v>-35.711498087924355</c:v>
                </c:pt>
                <c:pt idx="63">
                  <c:v>-35.997268126165864</c:v>
                </c:pt>
                <c:pt idx="64">
                  <c:v>-36.277322763642552</c:v>
                </c:pt>
                <c:pt idx="65">
                  <c:v>-36.551776308369689</c:v>
                </c:pt>
                <c:pt idx="66">
                  <c:v>-36.8207407822023</c:v>
                </c:pt>
                <c:pt idx="67">
                  <c:v>-37.084325966558254</c:v>
                </c:pt>
                <c:pt idx="68">
                  <c:v>-37.342639447227086</c:v>
                </c:pt>
                <c:pt idx="69">
                  <c:v>-37.595786658282549</c:v>
                </c:pt>
                <c:pt idx="70">
                  <c:v>-37.843870925116889</c:v>
                </c:pt>
              </c:numCache>
            </c:numRef>
          </c:yVal>
        </c:ser>
        <c:axId val="78963456"/>
        <c:axId val="78965376"/>
      </c:scatterChart>
      <c:valAx>
        <c:axId val="78963456"/>
        <c:scaling>
          <c:orientation val="minMax"/>
        </c:scaling>
        <c:axPos val="b"/>
        <c:minorGridlines/>
        <c:numFmt formatCode="0" sourceLinked="0"/>
        <c:tickLblPos val="nextTo"/>
        <c:crossAx val="78965376"/>
        <c:crosses val="autoZero"/>
        <c:crossBetween val="midCat"/>
        <c:majorUnit val="1"/>
        <c:minorUnit val="1"/>
      </c:valAx>
      <c:valAx>
        <c:axId val="78965376"/>
        <c:scaling>
          <c:orientation val="minMax"/>
          <c:max val="10"/>
          <c:min val="-40"/>
        </c:scaling>
        <c:axPos val="l"/>
        <c:majorGridlines/>
        <c:numFmt formatCode="0" sourceLinked="0"/>
        <c:tickLblPos val="nextTo"/>
        <c:crossAx val="78963456"/>
        <c:crosses val="autoZero"/>
        <c:crossBetween val="midCat"/>
        <c:majorUnit val="10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/>
              <a:t>posição x'(t) vs. tempo</a:t>
            </a:r>
            <a:endParaRPr lang="pt-BR" sz="1400"/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'Q com at. alfa1 (não conserva)'!$D$2</c:f>
              <c:strCache>
                <c:ptCount val="1"/>
                <c:pt idx="0">
                  <c:v>x'(t)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</c:spPr>
          </c:marker>
          <c:xVal>
            <c:numRef>
              <c:f>'Q com at. alfa1 (não conserva)'!$B$3:$B$73</c:f>
              <c:numCache>
                <c:formatCode>0.0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</c:numCache>
            </c:numRef>
          </c:xVal>
          <c:yVal>
            <c:numRef>
              <c:f>'Q com at. alfa1 (não conserva)'!$D$3:$D$73</c:f>
              <c:numCache>
                <c:formatCode>0.0</c:formatCode>
                <c:ptCount val="71"/>
                <c:pt idx="0">
                  <c:v>50</c:v>
                </c:pt>
                <c:pt idx="1">
                  <c:v>49.900000000000006</c:v>
                </c:pt>
                <c:pt idx="2">
                  <c:v>49.702000000000019</c:v>
                </c:pt>
                <c:pt idx="3">
                  <c:v>49.407960000000017</c:v>
                </c:pt>
                <c:pt idx="4">
                  <c:v>49.019800800000027</c:v>
                </c:pt>
                <c:pt idx="5">
                  <c:v>48.539404784000041</c:v>
                </c:pt>
                <c:pt idx="6">
                  <c:v>47.968616688320026</c:v>
                </c:pt>
                <c:pt idx="7">
                  <c:v>47.30924435455362</c:v>
                </c:pt>
                <c:pt idx="8">
                  <c:v>46.563059467462558</c:v>
                </c:pt>
                <c:pt idx="9">
                  <c:v>45.731798278113303</c:v>
                </c:pt>
                <c:pt idx="10">
                  <c:v>44.817162312551041</c:v>
                </c:pt>
                <c:pt idx="11">
                  <c:v>43.820819066300025</c:v>
                </c:pt>
                <c:pt idx="12">
                  <c:v>42.744402684974013</c:v>
                </c:pt>
                <c:pt idx="13">
                  <c:v>41.589514631274596</c:v>
                </c:pt>
                <c:pt idx="14">
                  <c:v>40.357724338649106</c:v>
                </c:pt>
                <c:pt idx="15">
                  <c:v>39.050569851876091</c:v>
                </c:pt>
                <c:pt idx="16">
                  <c:v>37.669558454838565</c:v>
                </c:pt>
                <c:pt idx="17">
                  <c:v>36.216167285741783</c:v>
                </c:pt>
                <c:pt idx="18">
                  <c:v>34.691843940026956</c:v>
                </c:pt>
                <c:pt idx="19">
                  <c:v>33.098007061226411</c:v>
                </c:pt>
                <c:pt idx="20">
                  <c:v>31.436046920001878</c:v>
                </c:pt>
                <c:pt idx="21">
                  <c:v>29.707325981601851</c:v>
                </c:pt>
                <c:pt idx="22">
                  <c:v>27.913179461969808</c:v>
                </c:pt>
                <c:pt idx="23">
                  <c:v>26.05491587273043</c:v>
                </c:pt>
                <c:pt idx="24">
                  <c:v>24.133817555275801</c:v>
                </c:pt>
                <c:pt idx="25">
                  <c:v>22.151141204170294</c:v>
                </c:pt>
                <c:pt idx="26">
                  <c:v>20.108118380086889</c:v>
                </c:pt>
                <c:pt idx="27">
                  <c:v>18.005956012485132</c:v>
                </c:pt>
                <c:pt idx="28">
                  <c:v>15.845836892235461</c:v>
                </c:pt>
                <c:pt idx="29">
                  <c:v>13.628920154390734</c:v>
                </c:pt>
                <c:pt idx="30">
                  <c:v>11.356341751302907</c:v>
                </c:pt>
                <c:pt idx="31">
                  <c:v>9.0292149162768567</c:v>
                </c:pt>
                <c:pt idx="32">
                  <c:v>6.6486306179513264</c:v>
                </c:pt>
                <c:pt idx="33">
                  <c:v>4.2156580055922817</c:v>
                </c:pt>
                <c:pt idx="34">
                  <c:v>1.7313448454804501</c:v>
                </c:pt>
                <c:pt idx="35">
                  <c:v>-0.80328205142915721</c:v>
                </c:pt>
                <c:pt idx="36">
                  <c:v>-3.3872164104006046</c:v>
                </c:pt>
                <c:pt idx="37">
                  <c:v>-6.0194720821925856</c:v>
                </c:pt>
                <c:pt idx="38">
                  <c:v>-8.699082640548724</c:v>
                </c:pt>
                <c:pt idx="39">
                  <c:v>-11.42510098773775</c:v>
                </c:pt>
                <c:pt idx="40">
                  <c:v>-14.196598967983007</c:v>
                </c:pt>
                <c:pt idx="41">
                  <c:v>-17.012666988623309</c:v>
                </c:pt>
                <c:pt idx="42">
                  <c:v>-19.872413648850866</c:v>
                </c:pt>
                <c:pt idx="43">
                  <c:v>-22.774965375873819</c:v>
                </c:pt>
                <c:pt idx="44">
                  <c:v>-25.719466068356255</c:v>
                </c:pt>
                <c:pt idx="45">
                  <c:v>-28.705076746989107</c:v>
                </c:pt>
                <c:pt idx="46">
                  <c:v>-31.730975212049373</c:v>
                </c:pt>
                <c:pt idx="47">
                  <c:v>-34.796355707808416</c:v>
                </c:pt>
                <c:pt idx="48">
                  <c:v>-37.900428593652194</c:v>
                </c:pt>
                <c:pt idx="49">
                  <c:v>-41.042420021779151</c:v>
                </c:pt>
                <c:pt idx="50">
                  <c:v>-44.221571621343543</c:v>
                </c:pt>
                <c:pt idx="51">
                  <c:v>-47.437140188916644</c:v>
                </c:pt>
                <c:pt idx="52">
                  <c:v>-50.68839738513833</c:v>
                </c:pt>
                <c:pt idx="53">
                  <c:v>-53.974629437435496</c:v>
                </c:pt>
                <c:pt idx="54">
                  <c:v>-57.295136848686781</c:v>
                </c:pt>
                <c:pt idx="55">
                  <c:v>-60.649234111713071</c:v>
                </c:pt>
                <c:pt idx="56">
                  <c:v>-64.036249429478772</c:v>
                </c:pt>
                <c:pt idx="57">
                  <c:v>-67.455524440889164</c:v>
                </c:pt>
                <c:pt idx="58">
                  <c:v>-70.906413952071361</c:v>
                </c:pt>
                <c:pt idx="59">
                  <c:v>-74.388285673029927</c:v>
                </c:pt>
                <c:pt idx="60">
                  <c:v>-77.900519959569323</c:v>
                </c:pt>
                <c:pt idx="61">
                  <c:v>-81.442509560377886</c:v>
                </c:pt>
                <c:pt idx="62">
                  <c:v>-85.013659369170341</c:v>
                </c:pt>
                <c:pt idx="63">
                  <c:v>-88.613386181786922</c:v>
                </c:pt>
                <c:pt idx="64">
                  <c:v>-92.241118458151135</c:v>
                </c:pt>
                <c:pt idx="65">
                  <c:v>-95.896296088988123</c:v>
                </c:pt>
                <c:pt idx="66">
                  <c:v>-99.578370167208305</c:v>
                </c:pt>
                <c:pt idx="67">
                  <c:v>-103.2868027638641</c:v>
                </c:pt>
                <c:pt idx="68">
                  <c:v>-107.02106670858683</c:v>
                </c:pt>
                <c:pt idx="69">
                  <c:v>-110.78064537441506</c:v>
                </c:pt>
                <c:pt idx="70">
                  <c:v>-114.56503246692677</c:v>
                </c:pt>
              </c:numCache>
            </c:numRef>
          </c:yVal>
        </c:ser>
        <c:axId val="74528256"/>
        <c:axId val="74530176"/>
      </c:scatterChart>
      <c:valAx>
        <c:axId val="74528256"/>
        <c:scaling>
          <c:orientation val="minMax"/>
        </c:scaling>
        <c:axPos val="b"/>
        <c:minorGridlines/>
        <c:numFmt formatCode="0" sourceLinked="0"/>
        <c:tickLblPos val="nextTo"/>
        <c:crossAx val="74530176"/>
        <c:crosses val="autoZero"/>
        <c:crossBetween val="midCat"/>
        <c:majorUnit val="1"/>
        <c:minorUnit val="1"/>
      </c:valAx>
      <c:valAx>
        <c:axId val="74530176"/>
        <c:scaling>
          <c:orientation val="minMax"/>
          <c:min val="0"/>
        </c:scaling>
        <c:axPos val="l"/>
        <c:majorGridlines/>
        <c:numFmt formatCode="0" sourceLinked="0"/>
        <c:tickLblPos val="nextTo"/>
        <c:crossAx val="74528256"/>
        <c:crosses val="autoZero"/>
        <c:crossBetween val="midCat"/>
        <c:majorUnit val="10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 b="1" i="0" baseline="0"/>
              <a:t>velocidade v''(t) vs. tempo</a:t>
            </a:r>
          </a:p>
        </c:rich>
      </c:tx>
      <c:layout>
        <c:manualLayout>
          <c:xMode val="edge"/>
          <c:yMode val="edge"/>
          <c:x val="0.16114433064288022"/>
          <c:y val="2.777777777777779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'Q com at. alfa2 (não conserva)'!$C$2</c:f>
              <c:strCache>
                <c:ptCount val="1"/>
                <c:pt idx="0">
                  <c:v>v''(t)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'Q com at. alfa2 (não conserva)'!$B$3:$B$73</c:f>
              <c:numCache>
                <c:formatCode>0.0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</c:numCache>
            </c:numRef>
          </c:xVal>
          <c:yVal>
            <c:numRef>
              <c:f>'Q com at. alfa2 (não conserva)'!$C$3:$C$73</c:f>
              <c:numCache>
                <c:formatCode>0.0</c:formatCode>
                <c:ptCount val="71"/>
                <c:pt idx="0">
                  <c:v>0</c:v>
                </c:pt>
                <c:pt idx="1">
                  <c:v>-1.0000000000000009</c:v>
                </c:pt>
                <c:pt idx="2">
                  <c:v>-1.9400000000000011</c:v>
                </c:pt>
                <c:pt idx="3">
                  <c:v>-2.8236000000000021</c:v>
                </c:pt>
                <c:pt idx="4">
                  <c:v>-3.6541840000000012</c:v>
                </c:pt>
                <c:pt idx="5">
                  <c:v>-4.4349329600000029</c:v>
                </c:pt>
                <c:pt idx="6">
                  <c:v>-5.1688369824000029</c:v>
                </c:pt>
                <c:pt idx="7">
                  <c:v>-5.8587067634560048</c:v>
                </c:pt>
                <c:pt idx="8">
                  <c:v>-6.5071843576486437</c:v>
                </c:pt>
                <c:pt idx="9">
                  <c:v>-7.1167532961897262</c:v>
                </c:pt>
                <c:pt idx="10">
                  <c:v>-7.6897480984183426</c:v>
                </c:pt>
                <c:pt idx="11">
                  <c:v>-8.2283632125132424</c:v>
                </c:pt>
                <c:pt idx="12">
                  <c:v>-8.7346614197624479</c:v>
                </c:pt>
                <c:pt idx="13">
                  <c:v>-9.2105817345766994</c:v>
                </c:pt>
                <c:pt idx="14">
                  <c:v>-9.6579468305020963</c:v>
                </c:pt>
                <c:pt idx="15">
                  <c:v>-10.078470020671976</c:v>
                </c:pt>
                <c:pt idx="16">
                  <c:v>-10.47376181943166</c:v>
                </c:pt>
                <c:pt idx="17">
                  <c:v>-10.845336110265761</c:v>
                </c:pt>
                <c:pt idx="18">
                  <c:v>-11.194615943649815</c:v>
                </c:pt>
                <c:pt idx="19">
                  <c:v>-11.522938987030825</c:v>
                </c:pt>
                <c:pt idx="20">
                  <c:v>-11.831562647808976</c:v>
                </c:pt>
                <c:pt idx="21">
                  <c:v>-12.121668888940439</c:v>
                </c:pt>
                <c:pt idx="22">
                  <c:v>-12.394368755604013</c:v>
                </c:pt>
                <c:pt idx="23">
                  <c:v>-12.650706630267772</c:v>
                </c:pt>
                <c:pt idx="24">
                  <c:v>-12.891664232451708</c:v>
                </c:pt>
                <c:pt idx="25">
                  <c:v>-13.118164378504606</c:v>
                </c:pt>
                <c:pt idx="26">
                  <c:v>-13.331074515794329</c:v>
                </c:pt>
                <c:pt idx="27">
                  <c:v>-13.531210044846668</c:v>
                </c:pt>
                <c:pt idx="28">
                  <c:v>-13.71933744215587</c:v>
                </c:pt>
                <c:pt idx="29">
                  <c:v>-13.896177195626517</c:v>
                </c:pt>
                <c:pt idx="30">
                  <c:v>-14.062406563888926</c:v>
                </c:pt>
                <c:pt idx="31">
                  <c:v>-14.218662170055593</c:v>
                </c:pt>
                <c:pt idx="32">
                  <c:v>-14.365542439852257</c:v>
                </c:pt>
                <c:pt idx="33">
                  <c:v>-14.503609893461121</c:v>
                </c:pt>
                <c:pt idx="34">
                  <c:v>-14.633393299853454</c:v>
                </c:pt>
                <c:pt idx="35">
                  <c:v>-14.755389701862248</c:v>
                </c:pt>
                <c:pt idx="36">
                  <c:v>-14.870066319750512</c:v>
                </c:pt>
                <c:pt idx="37">
                  <c:v>-14.977862340565482</c:v>
                </c:pt>
                <c:pt idx="38">
                  <c:v>-15.079190600131554</c:v>
                </c:pt>
                <c:pt idx="39">
                  <c:v>-15.17443916412366</c:v>
                </c:pt>
                <c:pt idx="40">
                  <c:v>-15.263972814276242</c:v>
                </c:pt>
                <c:pt idx="41">
                  <c:v>-15.348134445419667</c:v>
                </c:pt>
                <c:pt idx="42">
                  <c:v>-15.427246378694486</c:v>
                </c:pt>
                <c:pt idx="43">
                  <c:v>-15.501611595972816</c:v>
                </c:pt>
                <c:pt idx="44">
                  <c:v>-15.571514900214446</c:v>
                </c:pt>
                <c:pt idx="45">
                  <c:v>-15.637224006201578</c:v>
                </c:pt>
                <c:pt idx="46">
                  <c:v>-15.698990565829485</c:v>
                </c:pt>
                <c:pt idx="47">
                  <c:v>-15.757051131879717</c:v>
                </c:pt>
                <c:pt idx="48">
                  <c:v>-15.811628063966934</c:v>
                </c:pt>
                <c:pt idx="49">
                  <c:v>-15.862930380128917</c:v>
                </c:pt>
                <c:pt idx="50">
                  <c:v>-15.911154557321183</c:v>
                </c:pt>
                <c:pt idx="51">
                  <c:v>-15.956485283881911</c:v>
                </c:pt>
                <c:pt idx="52">
                  <c:v>-15.999096166848997</c:v>
                </c:pt>
                <c:pt idx="53">
                  <c:v>-16.039150396838057</c:v>
                </c:pt>
                <c:pt idx="54">
                  <c:v>-16.076801373027774</c:v>
                </c:pt>
                <c:pt idx="55">
                  <c:v>-16.112193290646108</c:v>
                </c:pt>
                <c:pt idx="56">
                  <c:v>-16.145461693207341</c:v>
                </c:pt>
                <c:pt idx="57">
                  <c:v>-16.176733991614899</c:v>
                </c:pt>
                <c:pt idx="58">
                  <c:v>-16.206129952118005</c:v>
                </c:pt>
                <c:pt idx="59">
                  <c:v>-16.233762154990927</c:v>
                </c:pt>
                <c:pt idx="60">
                  <c:v>-16.259736425691472</c:v>
                </c:pt>
                <c:pt idx="61">
                  <c:v>-16.284152240149982</c:v>
                </c:pt>
                <c:pt idx="62">
                  <c:v>-16.307103105740982</c:v>
                </c:pt>
                <c:pt idx="63">
                  <c:v>-16.328676919396525</c:v>
                </c:pt>
                <c:pt idx="64">
                  <c:v>-16.348956304232733</c:v>
                </c:pt>
                <c:pt idx="65">
                  <c:v>-16.36801892597877</c:v>
                </c:pt>
                <c:pt idx="66">
                  <c:v>-16.385937790420041</c:v>
                </c:pt>
                <c:pt idx="67">
                  <c:v>-16.402781522994839</c:v>
                </c:pt>
                <c:pt idx="68">
                  <c:v>-16.418614631615149</c:v>
                </c:pt>
                <c:pt idx="69">
                  <c:v>-16.433497753718243</c:v>
                </c:pt>
                <c:pt idx="70">
                  <c:v>-16.447487888495147</c:v>
                </c:pt>
              </c:numCache>
            </c:numRef>
          </c:yVal>
        </c:ser>
        <c:axId val="74566272"/>
        <c:axId val="78996224"/>
      </c:scatterChart>
      <c:valAx>
        <c:axId val="74566272"/>
        <c:scaling>
          <c:orientation val="minMax"/>
        </c:scaling>
        <c:axPos val="b"/>
        <c:minorGridlines/>
        <c:numFmt formatCode="0" sourceLinked="0"/>
        <c:tickLblPos val="nextTo"/>
        <c:crossAx val="78996224"/>
        <c:crosses val="autoZero"/>
        <c:crossBetween val="midCat"/>
        <c:minorUnit val="1"/>
      </c:valAx>
      <c:valAx>
        <c:axId val="78996224"/>
        <c:scaling>
          <c:orientation val="minMax"/>
          <c:max val="10"/>
          <c:min val="-40"/>
        </c:scaling>
        <c:axPos val="l"/>
        <c:majorGridlines/>
        <c:numFmt formatCode="0" sourceLinked="0"/>
        <c:tickLblPos val="nextTo"/>
        <c:crossAx val="74566272"/>
        <c:crosses val="autoZero"/>
        <c:crossBetween val="midCat"/>
        <c:majorUnit val="10"/>
        <c:minorUnit val="0.4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posição x''(t) vs. tempo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'Q com at. alfa2 (não conserva)'!$D$2</c:f>
              <c:strCache>
                <c:ptCount val="1"/>
                <c:pt idx="0">
                  <c:v>x''(t)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'Q com at. alfa2 (não conserva)'!$B$3:$B$73</c:f>
              <c:numCache>
                <c:formatCode>0.0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</c:numCache>
            </c:numRef>
          </c:xVal>
          <c:yVal>
            <c:numRef>
              <c:f>'Q com at. alfa2 (não conserva)'!$D$3:$D$73</c:f>
              <c:numCache>
                <c:formatCode>0.0</c:formatCode>
                <c:ptCount val="71"/>
                <c:pt idx="0">
                  <c:v>50</c:v>
                </c:pt>
                <c:pt idx="1">
                  <c:v>49.9</c:v>
                </c:pt>
                <c:pt idx="2">
                  <c:v>49.706000000000003</c:v>
                </c:pt>
                <c:pt idx="3">
                  <c:v>49.423639999999999</c:v>
                </c:pt>
                <c:pt idx="4">
                  <c:v>49.058221600000003</c:v>
                </c:pt>
                <c:pt idx="5">
                  <c:v>48.614728304000003</c:v>
                </c:pt>
                <c:pt idx="6">
                  <c:v>48.097844605760002</c:v>
                </c:pt>
                <c:pt idx="7">
                  <c:v>47.51197392941441</c:v>
                </c:pt>
                <c:pt idx="8">
                  <c:v>46.861255493649544</c:v>
                </c:pt>
                <c:pt idx="9">
                  <c:v>46.149580164030574</c:v>
                </c:pt>
                <c:pt idx="10">
                  <c:v>45.380605354188738</c:v>
                </c:pt>
                <c:pt idx="11">
                  <c:v>44.557769032937415</c:v>
                </c:pt>
                <c:pt idx="12">
                  <c:v>43.68430289096117</c:v>
                </c:pt>
                <c:pt idx="13">
                  <c:v>42.763244717503497</c:v>
                </c:pt>
                <c:pt idx="14">
                  <c:v>41.797450034453277</c:v>
                </c:pt>
                <c:pt idx="15">
                  <c:v>40.78960303238609</c:v>
                </c:pt>
                <c:pt idx="16">
                  <c:v>39.742226850442925</c:v>
                </c:pt>
                <c:pt idx="17">
                  <c:v>38.657693239416346</c:v>
                </c:pt>
                <c:pt idx="18">
                  <c:v>37.538231645051368</c:v>
                </c:pt>
                <c:pt idx="19">
                  <c:v>36.385937746348283</c:v>
                </c:pt>
                <c:pt idx="20">
                  <c:v>35.202781481567392</c:v>
                </c:pt>
                <c:pt idx="21">
                  <c:v>33.990614592673346</c:v>
                </c:pt>
                <c:pt idx="22">
                  <c:v>32.751177717112938</c:v>
                </c:pt>
                <c:pt idx="23">
                  <c:v>31.486107054086165</c:v>
                </c:pt>
                <c:pt idx="24">
                  <c:v>30.196940630840995</c:v>
                </c:pt>
                <c:pt idx="25">
                  <c:v>28.885124192990531</c:v>
                </c:pt>
                <c:pt idx="26">
                  <c:v>27.552016741411098</c:v>
                </c:pt>
                <c:pt idx="27">
                  <c:v>26.198895736926428</c:v>
                </c:pt>
                <c:pt idx="28">
                  <c:v>24.826961992710842</c:v>
                </c:pt>
                <c:pt idx="29">
                  <c:v>23.437344273148188</c:v>
                </c:pt>
                <c:pt idx="30">
                  <c:v>22.0311036167593</c:v>
                </c:pt>
                <c:pt idx="31">
                  <c:v>20.609237399753738</c:v>
                </c:pt>
                <c:pt idx="32">
                  <c:v>19.172683155768507</c:v>
                </c:pt>
                <c:pt idx="33">
                  <c:v>17.722322166422401</c:v>
                </c:pt>
                <c:pt idx="34">
                  <c:v>16.258982836437049</c:v>
                </c:pt>
                <c:pt idx="35">
                  <c:v>14.783443866250821</c:v>
                </c:pt>
                <c:pt idx="36">
                  <c:v>13.296437234275771</c:v>
                </c:pt>
                <c:pt idx="37">
                  <c:v>11.798651000219216</c:v>
                </c:pt>
                <c:pt idx="38">
                  <c:v>10.290731940206065</c:v>
                </c:pt>
                <c:pt idx="39">
                  <c:v>8.7732880237937039</c:v>
                </c:pt>
                <c:pt idx="40">
                  <c:v>7.2468907423660838</c:v>
                </c:pt>
                <c:pt idx="41">
                  <c:v>5.7120772978241234</c:v>
                </c:pt>
                <c:pt idx="42">
                  <c:v>4.1693526599546757</c:v>
                </c:pt>
                <c:pt idx="43">
                  <c:v>2.6191915003573882</c:v>
                </c:pt>
                <c:pt idx="44">
                  <c:v>1.0620400103359557</c:v>
                </c:pt>
                <c:pt idx="45">
                  <c:v>-0.50168239028418782</c:v>
                </c:pt>
                <c:pt idx="46">
                  <c:v>-2.0715814468671425</c:v>
                </c:pt>
                <c:pt idx="47">
                  <c:v>-3.6472865600550932</c:v>
                </c:pt>
                <c:pt idx="48">
                  <c:v>-5.228449366451791</c:v>
                </c:pt>
                <c:pt idx="49">
                  <c:v>-6.8147424044646812</c:v>
                </c:pt>
                <c:pt idx="50">
                  <c:v>-8.4058578601967824</c:v>
                </c:pt>
                <c:pt idx="51">
                  <c:v>-10.001506388584978</c:v>
                </c:pt>
                <c:pt idx="52">
                  <c:v>-11.601416005269868</c:v>
                </c:pt>
                <c:pt idx="53">
                  <c:v>-13.205331044953681</c:v>
                </c:pt>
                <c:pt idx="54">
                  <c:v>-14.813011182256446</c:v>
                </c:pt>
                <c:pt idx="55">
                  <c:v>-16.424230511321028</c:v>
                </c:pt>
                <c:pt idx="56">
                  <c:v>-18.038776680641774</c:v>
                </c:pt>
                <c:pt idx="57">
                  <c:v>-19.65645007980325</c:v>
                </c:pt>
                <c:pt idx="58">
                  <c:v>-21.27706307501505</c:v>
                </c:pt>
                <c:pt idx="59">
                  <c:v>-22.900439290514129</c:v>
                </c:pt>
                <c:pt idx="60">
                  <c:v>-24.526412933083279</c:v>
                </c:pt>
                <c:pt idx="61">
                  <c:v>-26.154828157098265</c:v>
                </c:pt>
                <c:pt idx="62">
                  <c:v>-27.785538467672353</c:v>
                </c:pt>
                <c:pt idx="63">
                  <c:v>-29.418406159612005</c:v>
                </c:pt>
                <c:pt idx="64">
                  <c:v>-31.053301790035277</c:v>
                </c:pt>
                <c:pt idx="65">
                  <c:v>-32.690103682633136</c:v>
                </c:pt>
                <c:pt idx="66">
                  <c:v>-34.328697461675148</c:v>
                </c:pt>
                <c:pt idx="67">
                  <c:v>-35.968975613974621</c:v>
                </c:pt>
                <c:pt idx="68">
                  <c:v>-37.610837077136111</c:v>
                </c:pt>
                <c:pt idx="69">
                  <c:v>-39.254186852507928</c:v>
                </c:pt>
                <c:pt idx="70">
                  <c:v>-40.898935641357468</c:v>
                </c:pt>
              </c:numCache>
            </c:numRef>
          </c:yVal>
        </c:ser>
        <c:axId val="79003008"/>
        <c:axId val="79021568"/>
      </c:scatterChart>
      <c:valAx>
        <c:axId val="79003008"/>
        <c:scaling>
          <c:orientation val="minMax"/>
        </c:scaling>
        <c:axPos val="b"/>
        <c:minorGridlines/>
        <c:numFmt formatCode="0" sourceLinked="0"/>
        <c:tickLblPos val="nextTo"/>
        <c:crossAx val="79021568"/>
        <c:crosses val="autoZero"/>
        <c:crossBetween val="midCat"/>
        <c:majorUnit val="1"/>
        <c:minorUnit val="1"/>
      </c:valAx>
      <c:valAx>
        <c:axId val="79021568"/>
        <c:scaling>
          <c:orientation val="minMax"/>
          <c:min val="0"/>
        </c:scaling>
        <c:axPos val="l"/>
        <c:majorGridlines/>
        <c:numFmt formatCode="0" sourceLinked="0"/>
        <c:tickLblPos val="nextTo"/>
        <c:crossAx val="79003008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velocidade v'''(t) vs. tempo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'Q com at. alfa3 (não conserva)'!$C$2</c:f>
              <c:strCache>
                <c:ptCount val="1"/>
                <c:pt idx="0">
                  <c:v>v'''(t)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'Q com at. alfa3 (não conserva)'!$B$3:$B$73</c:f>
              <c:numCache>
                <c:formatCode>0.0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</c:numCache>
            </c:numRef>
          </c:xVal>
          <c:yVal>
            <c:numRef>
              <c:f>'Q com at. alfa3 (não conserva)'!$C$3:$C$73</c:f>
              <c:numCache>
                <c:formatCode>0.0</c:formatCode>
                <c:ptCount val="71"/>
                <c:pt idx="0">
                  <c:v>0</c:v>
                </c:pt>
                <c:pt idx="1">
                  <c:v>-1</c:v>
                </c:pt>
                <c:pt idx="2">
                  <c:v>-1.875</c:v>
                </c:pt>
                <c:pt idx="3">
                  <c:v>-2.640625</c:v>
                </c:pt>
                <c:pt idx="4">
                  <c:v>-3.310546875</c:v>
                </c:pt>
                <c:pt idx="5">
                  <c:v>-3.896728515625</c:v>
                </c:pt>
                <c:pt idx="6">
                  <c:v>-4.409637451171875</c:v>
                </c:pt>
                <c:pt idx="7">
                  <c:v>-4.8584327697753906</c:v>
                </c:pt>
                <c:pt idx="8">
                  <c:v>-5.2511286735534668</c:v>
                </c:pt>
                <c:pt idx="9">
                  <c:v>-5.5947375893592826</c:v>
                </c:pt>
                <c:pt idx="10">
                  <c:v>-5.895395390689373</c:v>
                </c:pt>
                <c:pt idx="11">
                  <c:v>-6.1584709668532014</c:v>
                </c:pt>
                <c:pt idx="12">
                  <c:v>-6.3886620959965512</c:v>
                </c:pt>
                <c:pt idx="13">
                  <c:v>-6.5900793339969823</c:v>
                </c:pt>
                <c:pt idx="14">
                  <c:v>-6.7663194172473595</c:v>
                </c:pt>
                <c:pt idx="15">
                  <c:v>-6.9205294900914396</c:v>
                </c:pt>
                <c:pt idx="16">
                  <c:v>-7.0554633038300096</c:v>
                </c:pt>
                <c:pt idx="17">
                  <c:v>-7.1735303908512593</c:v>
                </c:pt>
                <c:pt idx="18">
                  <c:v>-7.2768390919948516</c:v>
                </c:pt>
                <c:pt idx="19">
                  <c:v>-7.3672342054954951</c:v>
                </c:pt>
                <c:pt idx="20">
                  <c:v>-7.4463299298085586</c:v>
                </c:pt>
                <c:pt idx="21">
                  <c:v>-7.5155386885824882</c:v>
                </c:pt>
                <c:pt idx="22">
                  <c:v>-7.5760963525096772</c:v>
                </c:pt>
                <c:pt idx="23">
                  <c:v>-7.6290843084459681</c:v>
                </c:pt>
                <c:pt idx="24">
                  <c:v>-7.6754487698902221</c:v>
                </c:pt>
                <c:pt idx="25">
                  <c:v>-7.7160176736539441</c:v>
                </c:pt>
                <c:pt idx="26">
                  <c:v>-7.7515154644472011</c:v>
                </c:pt>
                <c:pt idx="27">
                  <c:v>-7.7825760313913008</c:v>
                </c:pt>
                <c:pt idx="28">
                  <c:v>-7.8097540274673882</c:v>
                </c:pt>
                <c:pt idx="29">
                  <c:v>-7.8335347740339651</c:v>
                </c:pt>
                <c:pt idx="30">
                  <c:v>-7.8543429272797196</c:v>
                </c:pt>
                <c:pt idx="31">
                  <c:v>-7.8725500613697541</c:v>
                </c:pt>
                <c:pt idx="32">
                  <c:v>-7.8884813036985353</c:v>
                </c:pt>
                <c:pt idx="33">
                  <c:v>-7.9024211407362186</c:v>
                </c:pt>
                <c:pt idx="34">
                  <c:v>-7.9146184981441907</c:v>
                </c:pt>
                <c:pt idx="35">
                  <c:v>-7.9252911858761674</c:v>
                </c:pt>
                <c:pt idx="36">
                  <c:v>-7.9346297876416463</c:v>
                </c:pt>
                <c:pt idx="37">
                  <c:v>-7.9428010641864404</c:v>
                </c:pt>
                <c:pt idx="38">
                  <c:v>-7.9499509311631353</c:v>
                </c:pt>
                <c:pt idx="39">
                  <c:v>-7.9562070647677432</c:v>
                </c:pt>
                <c:pt idx="40">
                  <c:v>-7.9616811816717759</c:v>
                </c:pt>
                <c:pt idx="41">
                  <c:v>-7.9664710339628035</c:v>
                </c:pt>
                <c:pt idx="42">
                  <c:v>-7.970662154717453</c:v>
                </c:pt>
                <c:pt idx="43">
                  <c:v>-7.9743293853777715</c:v>
                </c:pt>
                <c:pt idx="44">
                  <c:v>-7.97753821220555</c:v>
                </c:pt>
                <c:pt idx="45">
                  <c:v>-7.9803459356798561</c:v>
                </c:pt>
                <c:pt idx="46">
                  <c:v>-7.9828026937198739</c:v>
                </c:pt>
                <c:pt idx="47">
                  <c:v>-7.9849523570048904</c:v>
                </c:pt>
                <c:pt idx="48">
                  <c:v>-7.9868333123792787</c:v>
                </c:pt>
                <c:pt idx="49">
                  <c:v>-7.9884791483318685</c:v>
                </c:pt>
                <c:pt idx="50">
                  <c:v>-7.9899192547903857</c:v>
                </c:pt>
                <c:pt idx="51">
                  <c:v>-7.9911793479415874</c:v>
                </c:pt>
                <c:pt idx="52">
                  <c:v>-7.9922819294488887</c:v>
                </c:pt>
                <c:pt idx="53">
                  <c:v>-7.993246688267778</c:v>
                </c:pt>
                <c:pt idx="54">
                  <c:v>-7.9940908522343053</c:v>
                </c:pt>
                <c:pt idx="55">
                  <c:v>-7.9948294957050177</c:v>
                </c:pt>
                <c:pt idx="56">
                  <c:v>-7.9954758087418902</c:v>
                </c:pt>
                <c:pt idx="57">
                  <c:v>-7.9960413326491535</c:v>
                </c:pt>
                <c:pt idx="58">
                  <c:v>-7.9965361660680099</c:v>
                </c:pt>
                <c:pt idx="59">
                  <c:v>-7.9969691453095084</c:v>
                </c:pt>
                <c:pt idx="60">
                  <c:v>-7.9973480021458201</c:v>
                </c:pt>
                <c:pt idx="61">
                  <c:v>-7.9976795018775926</c:v>
                </c:pt>
                <c:pt idx="62">
                  <c:v>-7.9979695641428936</c:v>
                </c:pt>
                <c:pt idx="63">
                  <c:v>-7.9982233686250312</c:v>
                </c:pt>
                <c:pt idx="64">
                  <c:v>-7.9984454475469029</c:v>
                </c:pt>
                <c:pt idx="65">
                  <c:v>-7.9986397666035396</c:v>
                </c:pt>
                <c:pt idx="66">
                  <c:v>-7.9988097957780973</c:v>
                </c:pt>
                <c:pt idx="67">
                  <c:v>-7.9989585713058355</c:v>
                </c:pt>
                <c:pt idx="68">
                  <c:v>-7.9990887498926062</c:v>
                </c:pt>
                <c:pt idx="69">
                  <c:v>-7.9992026561560303</c:v>
                </c:pt>
                <c:pt idx="70">
                  <c:v>-7.9993023241365266</c:v>
                </c:pt>
              </c:numCache>
            </c:numRef>
          </c:yVal>
        </c:ser>
        <c:axId val="79126912"/>
        <c:axId val="79128832"/>
      </c:scatterChart>
      <c:valAx>
        <c:axId val="79126912"/>
        <c:scaling>
          <c:orientation val="minMax"/>
        </c:scaling>
        <c:axPos val="b"/>
        <c:minorGridlines/>
        <c:numFmt formatCode="0" sourceLinked="0"/>
        <c:tickLblPos val="nextTo"/>
        <c:crossAx val="79128832"/>
        <c:crosses val="autoZero"/>
        <c:crossBetween val="midCat"/>
        <c:majorUnit val="1"/>
        <c:minorUnit val="1"/>
      </c:valAx>
      <c:valAx>
        <c:axId val="79128832"/>
        <c:scaling>
          <c:orientation val="minMax"/>
          <c:max val="10"/>
          <c:min val="-40"/>
        </c:scaling>
        <c:axPos val="l"/>
        <c:majorGridlines/>
        <c:numFmt formatCode="0" sourceLinked="0"/>
        <c:tickLblPos val="nextTo"/>
        <c:crossAx val="79126912"/>
        <c:crosses val="autoZero"/>
        <c:crossBetween val="midCat"/>
        <c:majorUnit val="10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400"/>
              <a:t>posição x'''(t) vs tempo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'Q com at. alfa3 (não conserva)'!$D$2</c:f>
              <c:strCache>
                <c:ptCount val="1"/>
                <c:pt idx="0">
                  <c:v>x'''(t)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'Q com at. alfa3 (não conserva)'!$B$3:$B$73</c:f>
              <c:numCache>
                <c:formatCode>0.0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</c:numCache>
            </c:numRef>
          </c:xVal>
          <c:yVal>
            <c:numRef>
              <c:f>'Q com at. alfa3 (não conserva)'!$D$3:$D$73</c:f>
              <c:numCache>
                <c:formatCode>0.0</c:formatCode>
                <c:ptCount val="71"/>
                <c:pt idx="0">
                  <c:v>50</c:v>
                </c:pt>
                <c:pt idx="1">
                  <c:v>49.9</c:v>
                </c:pt>
                <c:pt idx="2">
                  <c:v>49.712499999999999</c:v>
                </c:pt>
                <c:pt idx="3">
                  <c:v>49.448437499999997</c:v>
                </c:pt>
                <c:pt idx="4">
                  <c:v>49.117382812499997</c:v>
                </c:pt>
                <c:pt idx="5">
                  <c:v>48.727709960937503</c:v>
                </c:pt>
                <c:pt idx="6">
                  <c:v>48.286746215820315</c:v>
                </c:pt>
                <c:pt idx="7">
                  <c:v>47.800902938842775</c:v>
                </c:pt>
                <c:pt idx="8">
                  <c:v>47.275790071487428</c:v>
                </c:pt>
                <c:pt idx="9">
                  <c:v>46.716316312551498</c:v>
                </c:pt>
                <c:pt idx="10">
                  <c:v>46.126776773482561</c:v>
                </c:pt>
                <c:pt idx="11">
                  <c:v>45.51092967679724</c:v>
                </c:pt>
                <c:pt idx="12">
                  <c:v>44.872063467197584</c:v>
                </c:pt>
                <c:pt idx="13">
                  <c:v>44.213055533797885</c:v>
                </c:pt>
                <c:pt idx="14">
                  <c:v>43.536423592073149</c:v>
                </c:pt>
                <c:pt idx="15">
                  <c:v>42.844370643064003</c:v>
                </c:pt>
                <c:pt idx="16">
                  <c:v>42.138824312681002</c:v>
                </c:pt>
                <c:pt idx="17">
                  <c:v>41.421471273595877</c:v>
                </c:pt>
                <c:pt idx="18">
                  <c:v>40.693787364396393</c:v>
                </c:pt>
                <c:pt idx="19">
                  <c:v>39.95706394384684</c:v>
                </c:pt>
                <c:pt idx="20">
                  <c:v>39.212430950865986</c:v>
                </c:pt>
                <c:pt idx="21">
                  <c:v>38.460877082007734</c:v>
                </c:pt>
                <c:pt idx="22">
                  <c:v>37.703267446756769</c:v>
                </c:pt>
                <c:pt idx="23">
                  <c:v>36.940359015912172</c:v>
                </c:pt>
                <c:pt idx="24">
                  <c:v>36.172814138923151</c:v>
                </c:pt>
                <c:pt idx="25">
                  <c:v>35.401212371557754</c:v>
                </c:pt>
                <c:pt idx="26">
                  <c:v>34.626060825113029</c:v>
                </c:pt>
                <c:pt idx="27">
                  <c:v>33.847803221973905</c:v>
                </c:pt>
                <c:pt idx="28">
                  <c:v>33.066827819227157</c:v>
                </c:pt>
                <c:pt idx="29">
                  <c:v>32.283474341823762</c:v>
                </c:pt>
                <c:pt idx="30">
                  <c:v>31.498040049095792</c:v>
                </c:pt>
                <c:pt idx="31">
                  <c:v>30.710785042958815</c:v>
                </c:pt>
                <c:pt idx="32">
                  <c:v>29.921936912588961</c:v>
                </c:pt>
                <c:pt idx="33">
                  <c:v>29.13169479851534</c:v>
                </c:pt>
                <c:pt idx="34">
                  <c:v>28.340232948700919</c:v>
                </c:pt>
                <c:pt idx="35">
                  <c:v>27.547703830113306</c:v>
                </c:pt>
                <c:pt idx="36">
                  <c:v>26.754240851349135</c:v>
                </c:pt>
                <c:pt idx="37">
                  <c:v>25.959960744930491</c:v>
                </c:pt>
                <c:pt idx="38">
                  <c:v>25.164965651814175</c:v>
                </c:pt>
                <c:pt idx="39">
                  <c:v>24.369344945337399</c:v>
                </c:pt>
                <c:pt idx="40">
                  <c:v>23.573176827170229</c:v>
                </c:pt>
                <c:pt idx="41">
                  <c:v>22.776529723773947</c:v>
                </c:pt>
                <c:pt idx="42">
                  <c:v>21.979463508302203</c:v>
                </c:pt>
                <c:pt idx="43">
                  <c:v>21.182030569764436</c:v>
                </c:pt>
                <c:pt idx="44">
                  <c:v>20.384276748543883</c:v>
                </c:pt>
                <c:pt idx="45">
                  <c:v>19.586242154975899</c:v>
                </c:pt>
                <c:pt idx="46">
                  <c:v>18.787961885603906</c:v>
                </c:pt>
                <c:pt idx="47">
                  <c:v>17.989466649903427</c:v>
                </c:pt>
                <c:pt idx="48">
                  <c:v>17.190783318665503</c:v>
                </c:pt>
                <c:pt idx="49">
                  <c:v>16.391935403832321</c:v>
                </c:pt>
                <c:pt idx="50">
                  <c:v>15.592943478353284</c:v>
                </c:pt>
                <c:pt idx="51">
                  <c:v>14.793825543559123</c:v>
                </c:pt>
                <c:pt idx="52">
                  <c:v>13.994597350614242</c:v>
                </c:pt>
                <c:pt idx="53">
                  <c:v>13.195272681787465</c:v>
                </c:pt>
                <c:pt idx="54">
                  <c:v>12.395863596564034</c:v>
                </c:pt>
                <c:pt idx="55">
                  <c:v>11.596380646993538</c:v>
                </c:pt>
                <c:pt idx="56">
                  <c:v>10.796833066119355</c:v>
                </c:pt>
                <c:pt idx="57">
                  <c:v>9.9972289328544406</c:v>
                </c:pt>
                <c:pt idx="58">
                  <c:v>9.1975753162476366</c:v>
                </c:pt>
                <c:pt idx="59">
                  <c:v>8.3978784017166959</c:v>
                </c:pt>
                <c:pt idx="60">
                  <c:v>7.598143601502116</c:v>
                </c:pt>
                <c:pt idx="61">
                  <c:v>6.7983756513143589</c:v>
                </c:pt>
                <c:pt idx="62">
                  <c:v>5.9985786949000683</c:v>
                </c:pt>
                <c:pt idx="63">
                  <c:v>5.1987563580375706</c:v>
                </c:pt>
                <c:pt idx="64">
                  <c:v>4.3989118132828864</c:v>
                </c:pt>
                <c:pt idx="65">
                  <c:v>3.5990478366225318</c:v>
                </c:pt>
                <c:pt idx="66">
                  <c:v>2.7991668570447246</c:v>
                </c:pt>
                <c:pt idx="67">
                  <c:v>1.9992709999141525</c:v>
                </c:pt>
                <c:pt idx="68">
                  <c:v>1.1993621249248889</c:v>
                </c:pt>
                <c:pt idx="69">
                  <c:v>0.39944185930929166</c:v>
                </c:pt>
                <c:pt idx="70">
                  <c:v>-0.40048837310436625</c:v>
                </c:pt>
              </c:numCache>
            </c:numRef>
          </c:yVal>
        </c:ser>
        <c:axId val="79164544"/>
        <c:axId val="79166464"/>
      </c:scatterChart>
      <c:valAx>
        <c:axId val="79164544"/>
        <c:scaling>
          <c:orientation val="minMax"/>
        </c:scaling>
        <c:axPos val="b"/>
        <c:minorGridlines/>
        <c:numFmt formatCode="0" sourceLinked="0"/>
        <c:tickLblPos val="nextTo"/>
        <c:crossAx val="79166464"/>
        <c:crosses val="autoZero"/>
        <c:crossBetween val="midCat"/>
        <c:majorUnit val="1"/>
        <c:minorUnit val="1"/>
      </c:valAx>
      <c:valAx>
        <c:axId val="79166464"/>
        <c:scaling>
          <c:orientation val="minMax"/>
          <c:min val="0"/>
        </c:scaling>
        <c:axPos val="l"/>
        <c:majorGridlines/>
        <c:numFmt formatCode="0" sourceLinked="0"/>
        <c:tickLblPos val="nextTo"/>
        <c:crossAx val="79164544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152400</xdr:rowOff>
    </xdr:from>
    <xdr:to>
      <xdr:col>11</xdr:col>
      <xdr:colOff>9525</xdr:colOff>
      <xdr:row>18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18</xdr:row>
      <xdr:rowOff>161925</xdr:rowOff>
    </xdr:from>
    <xdr:to>
      <xdr:col>11</xdr:col>
      <xdr:colOff>9525</xdr:colOff>
      <xdr:row>32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142875</xdr:rowOff>
    </xdr:from>
    <xdr:to>
      <xdr:col>11</xdr:col>
      <xdr:colOff>19050</xdr:colOff>
      <xdr:row>18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18</xdr:row>
      <xdr:rowOff>133350</xdr:rowOff>
    </xdr:from>
    <xdr:to>
      <xdr:col>11</xdr:col>
      <xdr:colOff>38100</xdr:colOff>
      <xdr:row>32</xdr:row>
      <xdr:rowOff>38100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4</xdr:row>
      <xdr:rowOff>161924</xdr:rowOff>
    </xdr:from>
    <xdr:to>
      <xdr:col>11</xdr:col>
      <xdr:colOff>9526</xdr:colOff>
      <xdr:row>18</xdr:row>
      <xdr:rowOff>19050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19</xdr:row>
      <xdr:rowOff>0</xdr:rowOff>
    </xdr:from>
    <xdr:to>
      <xdr:col>11</xdr:col>
      <xdr:colOff>19050</xdr:colOff>
      <xdr:row>32</xdr:row>
      <xdr:rowOff>19050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180975</xdr:rowOff>
    </xdr:from>
    <xdr:to>
      <xdr:col>11</xdr:col>
      <xdr:colOff>19050</xdr:colOff>
      <xdr:row>18</xdr:row>
      <xdr:rowOff>38099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18</xdr:row>
      <xdr:rowOff>161925</xdr:rowOff>
    </xdr:from>
    <xdr:to>
      <xdr:col>11</xdr:col>
      <xdr:colOff>38100</xdr:colOff>
      <xdr:row>32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opLeftCell="A10" workbookViewId="0">
      <selection activeCell="S44" sqref="S44"/>
    </sheetView>
  </sheetViews>
  <sheetFormatPr defaultRowHeight="15"/>
  <cols>
    <col min="1" max="1" width="2.85546875" style="23" customWidth="1"/>
    <col min="5" max="5" width="9.140625" style="3"/>
    <col min="12" max="12" width="3.85546875" style="3" customWidth="1"/>
  </cols>
  <sheetData>
    <row r="1" spans="1:11">
      <c r="A1" s="3"/>
      <c r="B1" s="23"/>
      <c r="C1" s="3"/>
      <c r="D1" s="23"/>
      <c r="F1" s="3"/>
      <c r="G1" s="3"/>
      <c r="H1" s="3"/>
      <c r="I1" s="3"/>
      <c r="J1" s="3"/>
      <c r="K1" s="3"/>
    </row>
    <row r="2" spans="1:11">
      <c r="A2" s="3"/>
      <c r="B2" s="10" t="s">
        <v>0</v>
      </c>
      <c r="C2" s="26" t="s">
        <v>2</v>
      </c>
      <c r="D2" s="10" t="s">
        <v>3</v>
      </c>
      <c r="F2" s="11" t="s">
        <v>1</v>
      </c>
      <c r="G2" s="12">
        <v>0.1</v>
      </c>
      <c r="H2" s="13" t="s">
        <v>4</v>
      </c>
      <c r="I2" s="12">
        <v>0.4</v>
      </c>
      <c r="J2" s="12"/>
      <c r="K2" s="14"/>
    </row>
    <row r="3" spans="1:11">
      <c r="A3" s="3"/>
      <c r="B3" s="4">
        <v>0</v>
      </c>
      <c r="C3" s="24">
        <f>v0</f>
        <v>0</v>
      </c>
      <c r="D3" s="6">
        <f>x0</f>
        <v>50</v>
      </c>
      <c r="F3" s="15" t="s">
        <v>5</v>
      </c>
      <c r="G3" s="16">
        <v>0</v>
      </c>
      <c r="H3" s="17" t="s">
        <v>6</v>
      </c>
      <c r="I3" s="16">
        <v>-10</v>
      </c>
      <c r="J3" s="16"/>
      <c r="K3" s="18"/>
    </row>
    <row r="4" spans="1:11">
      <c r="A4" s="3"/>
      <c r="B4" s="4">
        <f>B3+tau</f>
        <v>0.1</v>
      </c>
      <c r="C4" s="24">
        <f t="shared" ref="C4:C35" si="0">v0+g*B4</f>
        <v>-1</v>
      </c>
      <c r="D4" s="6">
        <f t="shared" ref="D4:D35" si="1">x0+v0*B4+(((B4^2*g)/2)+((g*B4*tau)/2))</f>
        <v>49.9</v>
      </c>
      <c r="F4" s="19" t="s">
        <v>7</v>
      </c>
      <c r="G4" s="20">
        <v>50</v>
      </c>
      <c r="H4" s="21"/>
      <c r="I4" s="20"/>
      <c r="J4" s="20"/>
      <c r="K4" s="22"/>
    </row>
    <row r="5" spans="1:11">
      <c r="A5" s="3"/>
      <c r="B5" s="4">
        <v>0.2</v>
      </c>
      <c r="C5" s="24">
        <f t="shared" si="0"/>
        <v>-2</v>
      </c>
      <c r="D5" s="6">
        <f t="shared" si="1"/>
        <v>49.7</v>
      </c>
      <c r="F5" s="3"/>
      <c r="G5" s="3"/>
      <c r="H5" s="3"/>
      <c r="I5" s="3"/>
      <c r="J5" s="3"/>
      <c r="K5" s="3"/>
    </row>
    <row r="6" spans="1:11">
      <c r="A6" s="3"/>
      <c r="B6" s="4">
        <v>0.30000000000000004</v>
      </c>
      <c r="C6" s="24">
        <f t="shared" si="0"/>
        <v>-3.0000000000000004</v>
      </c>
      <c r="D6" s="6">
        <f t="shared" si="1"/>
        <v>49.4</v>
      </c>
      <c r="F6" s="3"/>
      <c r="G6" s="3"/>
      <c r="H6" s="3"/>
      <c r="I6" s="3"/>
      <c r="J6" s="3"/>
      <c r="K6" s="3"/>
    </row>
    <row r="7" spans="1:11">
      <c r="A7" s="3"/>
      <c r="B7" s="4">
        <v>0.4</v>
      </c>
      <c r="C7" s="24">
        <f t="shared" si="0"/>
        <v>-4</v>
      </c>
      <c r="D7" s="6">
        <f t="shared" si="1"/>
        <v>49</v>
      </c>
      <c r="F7" s="3"/>
      <c r="G7" s="3"/>
      <c r="H7" s="3"/>
      <c r="I7" s="3"/>
      <c r="J7" s="3"/>
      <c r="K7" s="3"/>
    </row>
    <row r="8" spans="1:11">
      <c r="A8" s="3"/>
      <c r="B8" s="4">
        <v>0.5</v>
      </c>
      <c r="C8" s="24">
        <f t="shared" si="0"/>
        <v>-5</v>
      </c>
      <c r="D8" s="6">
        <f t="shared" si="1"/>
        <v>48.5</v>
      </c>
      <c r="F8" s="3"/>
      <c r="G8" s="3"/>
      <c r="H8" s="3"/>
      <c r="I8" s="3"/>
      <c r="J8" s="3"/>
      <c r="K8" s="3"/>
    </row>
    <row r="9" spans="1:11">
      <c r="A9" s="3"/>
      <c r="B9" s="4">
        <v>0.6</v>
      </c>
      <c r="C9" s="24">
        <f t="shared" si="0"/>
        <v>-6</v>
      </c>
      <c r="D9" s="6">
        <f t="shared" si="1"/>
        <v>47.9</v>
      </c>
      <c r="F9" s="3"/>
      <c r="G9" s="3"/>
      <c r="H9" s="3"/>
      <c r="I9" s="3"/>
      <c r="J9" s="3"/>
      <c r="K9" s="3"/>
    </row>
    <row r="10" spans="1:11">
      <c r="A10" s="3"/>
      <c r="B10" s="4">
        <v>0.7</v>
      </c>
      <c r="C10" s="24">
        <f t="shared" si="0"/>
        <v>-7</v>
      </c>
      <c r="D10" s="6">
        <f t="shared" si="1"/>
        <v>47.2</v>
      </c>
      <c r="F10" s="3"/>
      <c r="G10" s="3"/>
      <c r="H10" s="3"/>
      <c r="I10" s="3"/>
      <c r="J10" s="3"/>
      <c r="K10" s="3"/>
    </row>
    <row r="11" spans="1:11">
      <c r="A11" s="3"/>
      <c r="B11" s="4">
        <v>0.79999999999999993</v>
      </c>
      <c r="C11" s="24">
        <f t="shared" si="0"/>
        <v>-7.9999999999999991</v>
      </c>
      <c r="D11" s="6">
        <f t="shared" si="1"/>
        <v>46.4</v>
      </c>
      <c r="F11" s="3"/>
      <c r="G11" s="3"/>
      <c r="H11" s="3"/>
      <c r="I11" s="3"/>
      <c r="J11" s="3"/>
      <c r="K11" s="3"/>
    </row>
    <row r="12" spans="1:11">
      <c r="A12" s="3"/>
      <c r="B12" s="4">
        <v>0.89999999999999991</v>
      </c>
      <c r="C12" s="24">
        <f t="shared" si="0"/>
        <v>-9</v>
      </c>
      <c r="D12" s="6">
        <f t="shared" si="1"/>
        <v>45.5</v>
      </c>
      <c r="F12" s="3"/>
      <c r="G12" s="3"/>
      <c r="H12" s="3"/>
      <c r="I12" s="3"/>
      <c r="J12" s="3"/>
      <c r="K12" s="3"/>
    </row>
    <row r="13" spans="1:11">
      <c r="A13" s="3"/>
      <c r="B13" s="4">
        <v>0.99999999999999989</v>
      </c>
      <c r="C13" s="24">
        <f t="shared" si="0"/>
        <v>-9.9999999999999982</v>
      </c>
      <c r="D13" s="6">
        <f t="shared" si="1"/>
        <v>44.5</v>
      </c>
      <c r="F13" s="3"/>
      <c r="G13" s="3"/>
      <c r="H13" s="3"/>
      <c r="I13" s="3"/>
      <c r="J13" s="3"/>
      <c r="K13" s="3"/>
    </row>
    <row r="14" spans="1:11">
      <c r="A14" s="3"/>
      <c r="B14" s="4">
        <v>1.0999999999999999</v>
      </c>
      <c r="C14" s="24">
        <f t="shared" si="0"/>
        <v>-10.999999999999998</v>
      </c>
      <c r="D14" s="6">
        <f t="shared" si="1"/>
        <v>43.4</v>
      </c>
      <c r="F14" s="3"/>
      <c r="G14" s="3"/>
      <c r="H14" s="3"/>
      <c r="I14" s="3"/>
      <c r="J14" s="3"/>
      <c r="K14" s="3"/>
    </row>
    <row r="15" spans="1:11">
      <c r="A15" s="3"/>
      <c r="B15" s="4">
        <v>1.2</v>
      </c>
      <c r="C15" s="24">
        <f t="shared" si="0"/>
        <v>-12</v>
      </c>
      <c r="D15" s="6">
        <f t="shared" si="1"/>
        <v>42.2</v>
      </c>
      <c r="F15" s="3"/>
      <c r="G15" s="3"/>
      <c r="H15" s="3"/>
      <c r="I15" s="3"/>
      <c r="J15" s="3"/>
      <c r="K15" s="3"/>
    </row>
    <row r="16" spans="1:11">
      <c r="A16" s="3"/>
      <c r="B16" s="4">
        <v>1.3</v>
      </c>
      <c r="C16" s="24">
        <f t="shared" si="0"/>
        <v>-13</v>
      </c>
      <c r="D16" s="6">
        <f t="shared" si="1"/>
        <v>40.9</v>
      </c>
      <c r="F16" s="3"/>
      <c r="G16" s="3"/>
      <c r="H16" s="3"/>
      <c r="I16" s="3"/>
      <c r="J16" s="3"/>
      <c r="K16" s="3"/>
    </row>
    <row r="17" spans="2:11">
      <c r="B17" s="4">
        <v>1.4000000000000001</v>
      </c>
      <c r="C17" s="24">
        <f t="shared" si="0"/>
        <v>-14.000000000000002</v>
      </c>
      <c r="D17" s="6">
        <f t="shared" si="1"/>
        <v>39.5</v>
      </c>
      <c r="F17" s="3"/>
      <c r="G17" s="3"/>
      <c r="H17" s="3"/>
      <c r="I17" s="3"/>
      <c r="J17" s="3"/>
      <c r="K17" s="3"/>
    </row>
    <row r="18" spans="2:11">
      <c r="B18" s="4">
        <v>1.5000000000000002</v>
      </c>
      <c r="C18" s="24">
        <f t="shared" si="0"/>
        <v>-15.000000000000002</v>
      </c>
      <c r="D18" s="6">
        <f t="shared" si="1"/>
        <v>38</v>
      </c>
      <c r="F18" s="3"/>
      <c r="G18" s="3"/>
      <c r="H18" s="3"/>
      <c r="I18" s="3"/>
      <c r="J18" s="3"/>
      <c r="K18" s="3"/>
    </row>
    <row r="19" spans="2:11">
      <c r="B19" s="4">
        <v>1.6000000000000003</v>
      </c>
      <c r="C19" s="24">
        <f t="shared" si="0"/>
        <v>-16.000000000000004</v>
      </c>
      <c r="D19" s="6">
        <f t="shared" si="1"/>
        <v>36.399999999999991</v>
      </c>
      <c r="F19" s="3"/>
      <c r="G19" s="3"/>
      <c r="H19" s="3"/>
      <c r="I19" s="3"/>
      <c r="J19" s="3"/>
      <c r="K19" s="3"/>
    </row>
    <row r="20" spans="2:11">
      <c r="B20" s="4">
        <v>1.7000000000000004</v>
      </c>
      <c r="C20" s="24">
        <f t="shared" si="0"/>
        <v>-17.000000000000004</v>
      </c>
      <c r="D20" s="6">
        <f t="shared" si="1"/>
        <v>34.699999999999996</v>
      </c>
      <c r="F20" s="3"/>
      <c r="G20" s="3"/>
      <c r="H20" s="3"/>
      <c r="I20" s="3"/>
      <c r="J20" s="3"/>
      <c r="K20" s="3"/>
    </row>
    <row r="21" spans="2:11">
      <c r="B21" s="4">
        <v>1.8000000000000005</v>
      </c>
      <c r="C21" s="24">
        <f t="shared" si="0"/>
        <v>-18.000000000000004</v>
      </c>
      <c r="D21" s="6">
        <f t="shared" si="1"/>
        <v>32.899999999999991</v>
      </c>
      <c r="F21" s="3"/>
      <c r="G21" s="3"/>
      <c r="H21" s="3"/>
      <c r="I21" s="3"/>
      <c r="J21" s="3"/>
      <c r="K21" s="3"/>
    </row>
    <row r="22" spans="2:11">
      <c r="B22" s="4">
        <v>1.9000000000000006</v>
      </c>
      <c r="C22" s="24">
        <f t="shared" si="0"/>
        <v>-19.000000000000007</v>
      </c>
      <c r="D22" s="6">
        <f t="shared" si="1"/>
        <v>30.999999999999989</v>
      </c>
      <c r="F22" s="3"/>
      <c r="G22" s="3"/>
      <c r="H22" s="3"/>
      <c r="I22" s="3"/>
      <c r="J22" s="3"/>
      <c r="K22" s="3"/>
    </row>
    <row r="23" spans="2:11">
      <c r="B23" s="4">
        <v>2.0000000000000004</v>
      </c>
      <c r="C23" s="24">
        <f t="shared" si="0"/>
        <v>-20.000000000000004</v>
      </c>
      <c r="D23" s="6">
        <f t="shared" si="1"/>
        <v>28.999999999999993</v>
      </c>
      <c r="F23" s="3"/>
      <c r="G23" s="3"/>
      <c r="H23" s="3"/>
      <c r="I23" s="3"/>
      <c r="J23" s="3"/>
      <c r="K23" s="3"/>
    </row>
    <row r="24" spans="2:11">
      <c r="B24" s="4">
        <v>2.1000000000000005</v>
      </c>
      <c r="C24" s="24">
        <f t="shared" si="0"/>
        <v>-21.000000000000007</v>
      </c>
      <c r="D24" s="6">
        <f t="shared" si="1"/>
        <v>26.899999999999988</v>
      </c>
      <c r="F24" s="3"/>
      <c r="G24" s="3"/>
      <c r="H24" s="3"/>
      <c r="I24" s="3"/>
      <c r="J24" s="3"/>
      <c r="K24" s="3"/>
    </row>
    <row r="25" spans="2:11">
      <c r="B25" s="4">
        <v>2.2000000000000006</v>
      </c>
      <c r="C25" s="24">
        <f t="shared" si="0"/>
        <v>-22.000000000000007</v>
      </c>
      <c r="D25" s="6">
        <f t="shared" si="1"/>
        <v>24.699999999999985</v>
      </c>
      <c r="F25" s="3"/>
      <c r="G25" s="3"/>
      <c r="H25" s="3"/>
      <c r="I25" s="3"/>
      <c r="J25" s="3"/>
      <c r="K25" s="3"/>
    </row>
    <row r="26" spans="2:11">
      <c r="B26" s="4">
        <v>2.3000000000000007</v>
      </c>
      <c r="C26" s="24">
        <f t="shared" si="0"/>
        <v>-23.000000000000007</v>
      </c>
      <c r="D26" s="6">
        <f t="shared" si="1"/>
        <v>22.399999999999984</v>
      </c>
      <c r="F26" s="3"/>
      <c r="G26" s="3"/>
      <c r="H26" s="3"/>
      <c r="I26" s="3"/>
      <c r="J26" s="3"/>
      <c r="K26" s="3"/>
    </row>
    <row r="27" spans="2:11">
      <c r="B27" s="4">
        <v>2.4000000000000008</v>
      </c>
      <c r="C27" s="24">
        <f t="shared" si="0"/>
        <v>-24.000000000000007</v>
      </c>
      <c r="D27" s="6">
        <f t="shared" si="1"/>
        <v>19.999999999999979</v>
      </c>
      <c r="F27" s="3"/>
      <c r="G27" s="3"/>
      <c r="H27" s="3"/>
      <c r="I27" s="3"/>
      <c r="J27" s="3"/>
      <c r="K27" s="3"/>
    </row>
    <row r="28" spans="2:11">
      <c r="B28" s="4">
        <v>2.5000000000000009</v>
      </c>
      <c r="C28" s="24">
        <f t="shared" si="0"/>
        <v>-25.000000000000007</v>
      </c>
      <c r="D28" s="6">
        <f t="shared" si="1"/>
        <v>17.499999999999979</v>
      </c>
      <c r="F28" s="3"/>
      <c r="G28" s="3"/>
      <c r="H28" s="3"/>
      <c r="I28" s="3"/>
      <c r="J28" s="3"/>
      <c r="K28" s="3"/>
    </row>
    <row r="29" spans="2:11">
      <c r="B29" s="4">
        <v>2.600000000000001</v>
      </c>
      <c r="C29" s="24">
        <f t="shared" si="0"/>
        <v>-26.000000000000011</v>
      </c>
      <c r="D29" s="6">
        <f t="shared" si="1"/>
        <v>14.899999999999977</v>
      </c>
      <c r="F29" s="3"/>
      <c r="G29" s="3"/>
      <c r="H29" s="3"/>
      <c r="I29" s="3"/>
      <c r="J29" s="3"/>
      <c r="K29" s="3"/>
    </row>
    <row r="30" spans="2:11">
      <c r="B30" s="4">
        <v>2.7000000000000011</v>
      </c>
      <c r="C30" s="24">
        <f t="shared" si="0"/>
        <v>-27.000000000000011</v>
      </c>
      <c r="D30" s="6">
        <f t="shared" si="1"/>
        <v>12.199999999999974</v>
      </c>
      <c r="F30" s="3"/>
      <c r="G30" s="3"/>
      <c r="H30" s="3"/>
      <c r="I30" s="3"/>
      <c r="J30" s="3"/>
      <c r="K30" s="3"/>
    </row>
    <row r="31" spans="2:11">
      <c r="B31" s="4">
        <v>2.8000000000000012</v>
      </c>
      <c r="C31" s="24">
        <f t="shared" si="0"/>
        <v>-28.000000000000011</v>
      </c>
      <c r="D31" s="6">
        <f t="shared" si="1"/>
        <v>9.3999999999999702</v>
      </c>
      <c r="F31" s="3"/>
      <c r="G31" s="3"/>
      <c r="H31" s="3"/>
      <c r="I31" s="3"/>
      <c r="J31" s="3"/>
      <c r="K31" s="3"/>
    </row>
    <row r="32" spans="2:11">
      <c r="B32" s="4">
        <v>2.9000000000000012</v>
      </c>
      <c r="C32" s="24">
        <f t="shared" si="0"/>
        <v>-29.000000000000014</v>
      </c>
      <c r="D32" s="6">
        <f t="shared" si="1"/>
        <v>6.4999999999999574</v>
      </c>
      <c r="F32" s="3"/>
      <c r="G32" s="3"/>
      <c r="H32" s="3"/>
      <c r="I32" s="3"/>
      <c r="J32" s="3"/>
      <c r="K32" s="3"/>
    </row>
    <row r="33" spans="2:11">
      <c r="B33" s="4">
        <v>3.0000000000000013</v>
      </c>
      <c r="C33" s="24">
        <f t="shared" si="0"/>
        <v>-30.000000000000014</v>
      </c>
      <c r="D33" s="6">
        <f t="shared" si="1"/>
        <v>3.4999999999999645</v>
      </c>
      <c r="F33" s="3"/>
      <c r="G33" s="3"/>
      <c r="H33" s="3"/>
      <c r="I33" s="3"/>
      <c r="J33" s="3"/>
      <c r="K33" s="3"/>
    </row>
    <row r="34" spans="2:11">
      <c r="B34" s="4">
        <v>3.1000000000000014</v>
      </c>
      <c r="C34" s="24">
        <f t="shared" si="0"/>
        <v>-31.000000000000014</v>
      </c>
      <c r="D34" s="6">
        <f t="shared" si="1"/>
        <v>0.39999999999996305</v>
      </c>
      <c r="F34" s="3"/>
      <c r="G34" s="3"/>
      <c r="H34" s="3"/>
      <c r="I34" s="3"/>
      <c r="J34" s="3"/>
      <c r="K34" s="3"/>
    </row>
    <row r="35" spans="2:11">
      <c r="B35" s="4">
        <v>3.2000000000000015</v>
      </c>
      <c r="C35" s="24">
        <f t="shared" si="0"/>
        <v>-32.000000000000014</v>
      </c>
      <c r="D35" s="6">
        <f t="shared" si="1"/>
        <v>-2.8000000000000469</v>
      </c>
      <c r="F35" s="3"/>
      <c r="G35" s="3"/>
      <c r="H35" s="3"/>
      <c r="I35" s="3"/>
      <c r="J35" s="3"/>
      <c r="K35" s="3"/>
    </row>
    <row r="36" spans="2:11">
      <c r="B36" s="4">
        <v>3.3000000000000016</v>
      </c>
      <c r="C36" s="24">
        <f t="shared" ref="C36:C67" si="2">v0+g*B36</f>
        <v>-33.000000000000014</v>
      </c>
      <c r="D36" s="6">
        <f t="shared" ref="D36:D67" si="3">x0+v0*B36+(((B36^2*g)/2)+((g*B36*tau)/2))</f>
        <v>-6.1000000000000583</v>
      </c>
      <c r="F36" s="3"/>
      <c r="G36" s="3"/>
      <c r="H36" s="3"/>
      <c r="I36" s="3"/>
      <c r="J36" s="3"/>
      <c r="K36" s="3"/>
    </row>
    <row r="37" spans="2:11">
      <c r="B37" s="4">
        <v>3.4000000000000017</v>
      </c>
      <c r="C37" s="24">
        <f t="shared" si="2"/>
        <v>-34.000000000000014</v>
      </c>
      <c r="D37" s="6">
        <f t="shared" si="3"/>
        <v>-9.5000000000000568</v>
      </c>
      <c r="F37" s="3"/>
      <c r="G37" s="3"/>
      <c r="H37" s="3"/>
      <c r="I37" s="3"/>
      <c r="J37" s="3"/>
      <c r="K37" s="3"/>
    </row>
    <row r="38" spans="2:11">
      <c r="B38" s="4">
        <v>3.5000000000000018</v>
      </c>
      <c r="C38" s="24">
        <f t="shared" si="2"/>
        <v>-35.000000000000014</v>
      </c>
      <c r="D38" s="6">
        <f t="shared" si="3"/>
        <v>-13.000000000000064</v>
      </c>
      <c r="F38" s="3"/>
      <c r="G38" s="3"/>
      <c r="H38" s="3"/>
      <c r="I38" s="3"/>
      <c r="J38" s="3"/>
      <c r="K38" s="3"/>
    </row>
    <row r="39" spans="2:11">
      <c r="B39" s="4">
        <v>3.6000000000000019</v>
      </c>
      <c r="C39" s="24">
        <f t="shared" si="2"/>
        <v>-36.000000000000021</v>
      </c>
      <c r="D39" s="6">
        <f t="shared" si="3"/>
        <v>-16.600000000000065</v>
      </c>
      <c r="F39" s="3"/>
      <c r="G39" s="3"/>
      <c r="H39" s="3"/>
      <c r="I39" s="3"/>
      <c r="J39" s="3"/>
      <c r="K39" s="3"/>
    </row>
    <row r="40" spans="2:11">
      <c r="B40" s="4">
        <v>3.700000000000002</v>
      </c>
      <c r="C40" s="24">
        <f t="shared" si="2"/>
        <v>-37.000000000000021</v>
      </c>
      <c r="D40" s="6">
        <f t="shared" si="3"/>
        <v>-20.300000000000068</v>
      </c>
      <c r="F40" s="3"/>
      <c r="G40" s="3"/>
      <c r="H40" s="3"/>
      <c r="I40" s="3"/>
      <c r="J40" s="3"/>
      <c r="K40" s="3"/>
    </row>
    <row r="41" spans="2:11">
      <c r="B41" s="4">
        <v>3.800000000000002</v>
      </c>
      <c r="C41" s="24">
        <f t="shared" si="2"/>
        <v>-38.000000000000021</v>
      </c>
      <c r="D41" s="6">
        <f t="shared" si="3"/>
        <v>-24.10000000000008</v>
      </c>
      <c r="F41" s="3"/>
      <c r="G41" s="3"/>
      <c r="H41" s="3"/>
      <c r="I41" s="3"/>
      <c r="J41" s="3"/>
      <c r="K41" s="3"/>
    </row>
    <row r="42" spans="2:11">
      <c r="B42" s="4">
        <v>3.9000000000000021</v>
      </c>
      <c r="C42" s="24">
        <f t="shared" si="2"/>
        <v>-39.000000000000021</v>
      </c>
      <c r="D42" s="6">
        <f t="shared" si="3"/>
        <v>-28.000000000000085</v>
      </c>
      <c r="F42" s="3"/>
      <c r="G42" s="3"/>
      <c r="H42" s="3"/>
      <c r="I42" s="3"/>
      <c r="J42" s="3"/>
      <c r="K42" s="3"/>
    </row>
    <row r="43" spans="2:11">
      <c r="B43" s="7">
        <v>4.0000000000000018</v>
      </c>
      <c r="C43" s="25">
        <f t="shared" si="2"/>
        <v>-40.000000000000014</v>
      </c>
      <c r="D43" s="9">
        <f t="shared" si="3"/>
        <v>-32.000000000000071</v>
      </c>
      <c r="F43" s="3"/>
      <c r="G43" s="3"/>
      <c r="H43" s="3"/>
      <c r="I43" s="3"/>
      <c r="J43" s="3"/>
      <c r="K43" s="3"/>
    </row>
    <row r="44" spans="2:11">
      <c r="B44" s="2">
        <v>4.1000000000000014</v>
      </c>
      <c r="C44" s="24">
        <f t="shared" si="2"/>
        <v>-41.000000000000014</v>
      </c>
      <c r="D44" s="5">
        <f t="shared" si="3"/>
        <v>-36.100000000000065</v>
      </c>
      <c r="F44" s="1"/>
      <c r="G44" s="1"/>
      <c r="H44" s="1"/>
      <c r="I44" s="1"/>
      <c r="J44" s="1"/>
      <c r="K44" s="1"/>
    </row>
    <row r="45" spans="2:11">
      <c r="B45" s="2">
        <v>4.2000000000000011</v>
      </c>
      <c r="C45" s="24">
        <f t="shared" si="2"/>
        <v>-42.000000000000014</v>
      </c>
      <c r="D45" s="5">
        <f t="shared" si="3"/>
        <v>-40.30000000000004</v>
      </c>
      <c r="F45" s="1"/>
      <c r="G45" s="1"/>
      <c r="H45" s="1"/>
      <c r="I45" s="1"/>
      <c r="J45" s="1"/>
      <c r="K45" s="1"/>
    </row>
    <row r="46" spans="2:11">
      <c r="B46" s="2">
        <v>4.3000000000000007</v>
      </c>
      <c r="C46" s="24">
        <f t="shared" si="2"/>
        <v>-43.000000000000007</v>
      </c>
      <c r="D46" s="5">
        <f t="shared" si="3"/>
        <v>-44.600000000000037</v>
      </c>
      <c r="F46" s="1"/>
      <c r="G46" s="1"/>
      <c r="H46" s="1"/>
      <c r="I46" s="1"/>
      <c r="J46" s="1"/>
      <c r="K46" s="1"/>
    </row>
    <row r="47" spans="2:11">
      <c r="B47" s="2">
        <v>4.4000000000000004</v>
      </c>
      <c r="C47" s="24">
        <f t="shared" si="2"/>
        <v>-44</v>
      </c>
      <c r="D47" s="5">
        <f t="shared" si="3"/>
        <v>-49.000000000000014</v>
      </c>
      <c r="F47" s="1"/>
      <c r="G47" s="1"/>
      <c r="H47" s="1"/>
      <c r="I47" s="1"/>
      <c r="J47" s="1"/>
      <c r="K47" s="1"/>
    </row>
    <row r="48" spans="2:11">
      <c r="B48" s="2">
        <v>4.5</v>
      </c>
      <c r="C48" s="24">
        <f t="shared" si="2"/>
        <v>-45</v>
      </c>
      <c r="D48" s="5">
        <f t="shared" si="3"/>
        <v>-53.5</v>
      </c>
      <c r="F48" s="1"/>
      <c r="G48" s="1"/>
      <c r="H48" s="1"/>
      <c r="I48" s="1"/>
      <c r="J48" s="1"/>
      <c r="K48" s="1"/>
    </row>
    <row r="49" spans="2:4">
      <c r="B49" s="2">
        <v>4.5999999999999996</v>
      </c>
      <c r="C49" s="24">
        <f t="shared" si="2"/>
        <v>-46</v>
      </c>
      <c r="D49" s="5">
        <f t="shared" si="3"/>
        <v>-58.09999999999998</v>
      </c>
    </row>
    <row r="50" spans="2:4">
      <c r="B50" s="2">
        <v>4.6999999999999993</v>
      </c>
      <c r="C50" s="24">
        <f t="shared" si="2"/>
        <v>-46.999999999999993</v>
      </c>
      <c r="D50" s="5">
        <f t="shared" si="3"/>
        <v>-62.799999999999955</v>
      </c>
    </row>
    <row r="51" spans="2:4">
      <c r="B51" s="2">
        <v>4.7999999999999989</v>
      </c>
      <c r="C51" s="24">
        <f t="shared" si="2"/>
        <v>-47.999999999999986</v>
      </c>
      <c r="D51" s="5">
        <f t="shared" si="3"/>
        <v>-67.599999999999952</v>
      </c>
    </row>
    <row r="52" spans="2:4">
      <c r="B52" s="2">
        <v>4.8999999999999986</v>
      </c>
      <c r="C52" s="24">
        <f t="shared" si="2"/>
        <v>-48.999999999999986</v>
      </c>
      <c r="D52" s="5">
        <f t="shared" si="3"/>
        <v>-72.499999999999943</v>
      </c>
    </row>
    <row r="53" spans="2:4">
      <c r="B53" s="2">
        <v>4.9999999999999982</v>
      </c>
      <c r="C53" s="24">
        <f t="shared" si="2"/>
        <v>-49.999999999999986</v>
      </c>
      <c r="D53" s="5">
        <f t="shared" si="3"/>
        <v>-77.499999999999915</v>
      </c>
    </row>
    <row r="54" spans="2:4">
      <c r="B54" s="2">
        <v>5.0999999999999979</v>
      </c>
      <c r="C54" s="24">
        <f t="shared" si="2"/>
        <v>-50.999999999999979</v>
      </c>
      <c r="D54" s="5">
        <f t="shared" si="3"/>
        <v>-82.599999999999909</v>
      </c>
    </row>
    <row r="55" spans="2:4">
      <c r="B55" s="2">
        <v>5.1999999999999975</v>
      </c>
      <c r="C55" s="24">
        <f t="shared" si="2"/>
        <v>-51.999999999999972</v>
      </c>
      <c r="D55" s="5">
        <f t="shared" si="3"/>
        <v>-87.799999999999869</v>
      </c>
    </row>
    <row r="56" spans="2:4">
      <c r="B56" s="2">
        <v>5.2999999999999972</v>
      </c>
      <c r="C56" s="24">
        <f t="shared" si="2"/>
        <v>-52.999999999999972</v>
      </c>
      <c r="D56" s="5">
        <f t="shared" si="3"/>
        <v>-93.099999999999852</v>
      </c>
    </row>
    <row r="57" spans="2:4">
      <c r="B57" s="2">
        <v>5.3999999999999968</v>
      </c>
      <c r="C57" s="24">
        <f t="shared" si="2"/>
        <v>-53.999999999999972</v>
      </c>
      <c r="D57" s="5">
        <f t="shared" si="3"/>
        <v>-98.499999999999801</v>
      </c>
    </row>
    <row r="58" spans="2:4">
      <c r="B58" s="2">
        <v>5.4999999999999964</v>
      </c>
      <c r="C58" s="24">
        <f t="shared" si="2"/>
        <v>-54.999999999999964</v>
      </c>
      <c r="D58" s="5">
        <f t="shared" si="3"/>
        <v>-103.9999999999998</v>
      </c>
    </row>
    <row r="59" spans="2:4">
      <c r="B59" s="2">
        <v>5.5999999999999961</v>
      </c>
      <c r="C59" s="24">
        <f t="shared" si="2"/>
        <v>-55.999999999999957</v>
      </c>
      <c r="D59" s="5">
        <f t="shared" si="3"/>
        <v>-109.5999999999998</v>
      </c>
    </row>
    <row r="60" spans="2:4">
      <c r="B60" s="2">
        <v>5.6999999999999957</v>
      </c>
      <c r="C60" s="24">
        <f t="shared" si="2"/>
        <v>-56.999999999999957</v>
      </c>
      <c r="D60" s="5">
        <f t="shared" si="3"/>
        <v>-115.29999999999976</v>
      </c>
    </row>
    <row r="61" spans="2:4">
      <c r="B61" s="2">
        <v>5.7999999999999954</v>
      </c>
      <c r="C61" s="24">
        <f t="shared" si="2"/>
        <v>-57.999999999999957</v>
      </c>
      <c r="D61" s="5">
        <f t="shared" si="3"/>
        <v>-121.09999999999971</v>
      </c>
    </row>
    <row r="62" spans="2:4">
      <c r="B62" s="2">
        <v>5.899999999999995</v>
      </c>
      <c r="C62" s="24">
        <f t="shared" si="2"/>
        <v>-58.99999999999995</v>
      </c>
      <c r="D62" s="5">
        <f t="shared" si="3"/>
        <v>-126.99999999999969</v>
      </c>
    </row>
    <row r="63" spans="2:4">
      <c r="B63" s="2">
        <v>5.9999999999999947</v>
      </c>
      <c r="C63" s="24">
        <f t="shared" si="2"/>
        <v>-59.999999999999943</v>
      </c>
      <c r="D63" s="5">
        <f t="shared" si="3"/>
        <v>-132.99999999999969</v>
      </c>
    </row>
    <row r="64" spans="2:4">
      <c r="B64" s="2">
        <v>6.0999999999999943</v>
      </c>
      <c r="C64" s="24">
        <f t="shared" si="2"/>
        <v>-60.999999999999943</v>
      </c>
      <c r="D64" s="5">
        <f t="shared" si="3"/>
        <v>-139.09999999999962</v>
      </c>
    </row>
    <row r="65" spans="2:4">
      <c r="B65" s="2">
        <v>6.199999999999994</v>
      </c>
      <c r="C65" s="24">
        <f t="shared" si="2"/>
        <v>-61.999999999999943</v>
      </c>
      <c r="D65" s="5">
        <f t="shared" si="3"/>
        <v>-145.29999999999964</v>
      </c>
    </row>
    <row r="66" spans="2:4">
      <c r="B66" s="2">
        <v>6.2999999999999936</v>
      </c>
      <c r="C66" s="24">
        <f t="shared" si="2"/>
        <v>-62.999999999999936</v>
      </c>
      <c r="D66" s="5">
        <f t="shared" si="3"/>
        <v>-151.5999999999996</v>
      </c>
    </row>
    <row r="67" spans="2:4">
      <c r="B67" s="2">
        <v>6.3999999999999932</v>
      </c>
      <c r="C67" s="24">
        <f t="shared" si="2"/>
        <v>-63.999999999999929</v>
      </c>
      <c r="D67" s="5">
        <f t="shared" si="3"/>
        <v>-157.99999999999957</v>
      </c>
    </row>
    <row r="68" spans="2:4">
      <c r="B68" s="2">
        <v>6.4999999999999929</v>
      </c>
      <c r="C68" s="24">
        <f t="shared" ref="C68:C99" si="4">v0+g*B68</f>
        <v>-64.999999999999929</v>
      </c>
      <c r="D68" s="5">
        <f t="shared" ref="D68:D73" si="5">x0+v0*B68+(((B68^2*g)/2)+((g*B68*tau)/2))</f>
        <v>-164.49999999999955</v>
      </c>
    </row>
    <row r="69" spans="2:4">
      <c r="B69" s="2">
        <v>6.5999999999999925</v>
      </c>
      <c r="C69" s="24">
        <f t="shared" si="4"/>
        <v>-65.999999999999929</v>
      </c>
      <c r="D69" s="5">
        <f t="shared" si="5"/>
        <v>-171.09999999999948</v>
      </c>
    </row>
    <row r="70" spans="2:4">
      <c r="B70" s="2">
        <v>6.6999999999999922</v>
      </c>
      <c r="C70" s="24">
        <f t="shared" si="4"/>
        <v>-66.999999999999915</v>
      </c>
      <c r="D70" s="5">
        <f t="shared" si="5"/>
        <v>-177.79999999999947</v>
      </c>
    </row>
    <row r="71" spans="2:4">
      <c r="B71" s="2">
        <v>6.7999999999999918</v>
      </c>
      <c r="C71" s="24">
        <f t="shared" si="4"/>
        <v>-67.999999999999915</v>
      </c>
      <c r="D71" s="5">
        <f t="shared" si="5"/>
        <v>-184.59999999999945</v>
      </c>
    </row>
    <row r="72" spans="2:4">
      <c r="B72" s="2">
        <v>6.8999999999999915</v>
      </c>
      <c r="C72" s="24">
        <f t="shared" si="4"/>
        <v>-68.999999999999915</v>
      </c>
      <c r="D72" s="5">
        <f t="shared" si="5"/>
        <v>-191.49999999999943</v>
      </c>
    </row>
    <row r="73" spans="2:4">
      <c r="B73" s="2">
        <v>6.9999999999999911</v>
      </c>
      <c r="C73" s="24">
        <f t="shared" si="4"/>
        <v>-69.999999999999915</v>
      </c>
      <c r="D73" s="5">
        <f t="shared" si="5"/>
        <v>-198.49999999999937</v>
      </c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3"/>
  <sheetViews>
    <sheetView topLeftCell="A7" workbookViewId="0">
      <selection activeCell="P13" sqref="P13"/>
    </sheetView>
  </sheetViews>
  <sheetFormatPr defaultRowHeight="15"/>
  <cols>
    <col min="1" max="1" width="4.140625" customWidth="1"/>
    <col min="3" max="4" width="9.140625" style="2"/>
    <col min="12" max="12" width="3.28515625" customWidth="1"/>
  </cols>
  <sheetData>
    <row r="1" spans="1:12">
      <c r="A1" s="3"/>
      <c r="B1" s="23"/>
      <c r="C1" s="23"/>
      <c r="D1" s="2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10" t="s">
        <v>0</v>
      </c>
      <c r="C2" s="10" t="s">
        <v>9</v>
      </c>
      <c r="D2" s="10" t="s">
        <v>10</v>
      </c>
      <c r="E2" s="3"/>
      <c r="F2" s="11" t="s">
        <v>1</v>
      </c>
      <c r="G2" s="12">
        <v>0.1</v>
      </c>
      <c r="H2" s="13" t="s">
        <v>4</v>
      </c>
      <c r="I2" s="12">
        <v>0.4</v>
      </c>
      <c r="J2" s="12"/>
      <c r="K2" s="14"/>
      <c r="L2" s="3"/>
    </row>
    <row r="3" spans="1:12">
      <c r="A3" s="3"/>
      <c r="B3" s="4">
        <v>0</v>
      </c>
      <c r="C3" s="5">
        <f>v0</f>
        <v>0</v>
      </c>
      <c r="D3" s="6">
        <f>x0</f>
        <v>50</v>
      </c>
      <c r="E3" s="3"/>
      <c r="F3" s="15" t="s">
        <v>5</v>
      </c>
      <c r="G3" s="16">
        <v>0</v>
      </c>
      <c r="H3" s="17" t="s">
        <v>6</v>
      </c>
      <c r="I3" s="16">
        <v>-10</v>
      </c>
      <c r="J3" s="16"/>
      <c r="K3" s="18"/>
      <c r="L3" s="3"/>
    </row>
    <row r="4" spans="1:12">
      <c r="A4" s="3"/>
      <c r="B4" s="4">
        <f>B3+tau</f>
        <v>0.1</v>
      </c>
      <c r="C4" s="5">
        <f t="shared" ref="C4:C35" si="0">v0-((g*tau+alfa1*tau*v0)*((1-alfa1*tau)^(B4/tau)-1)/(alfa1*tau))</f>
        <v>-1.0000000000000007</v>
      </c>
      <c r="D4" s="6">
        <f t="shared" ref="D4:D35" si="1">x0+v0*B4+((g+alfa1*v0)/(alfa1^2))*((1-alfa1*tau)*((1-alfa1*tau)^(B4/tau)-1)+alfa1*B4)</f>
        <v>49.900000000000006</v>
      </c>
      <c r="E4" s="3"/>
      <c r="F4" s="19" t="s">
        <v>7</v>
      </c>
      <c r="G4" s="20">
        <v>50</v>
      </c>
      <c r="H4" s="21" t="s">
        <v>8</v>
      </c>
      <c r="I4" s="20">
        <v>0.2</v>
      </c>
      <c r="J4" s="20"/>
      <c r="K4" s="22"/>
      <c r="L4" s="3"/>
    </row>
    <row r="5" spans="1:12">
      <c r="A5" s="3"/>
      <c r="B5" s="4">
        <v>0.2</v>
      </c>
      <c r="C5" s="5">
        <f t="shared" si="0"/>
        <v>-1.9800000000000035</v>
      </c>
      <c r="D5" s="6">
        <f t="shared" si="1"/>
        <v>49.702000000000019</v>
      </c>
      <c r="E5" s="3"/>
      <c r="F5" s="3"/>
      <c r="G5" s="3"/>
      <c r="H5" s="3"/>
      <c r="I5" s="3"/>
      <c r="J5" s="3"/>
      <c r="K5" s="3"/>
      <c r="L5" s="3"/>
    </row>
    <row r="6" spans="1:12">
      <c r="A6" s="3"/>
      <c r="B6" s="4">
        <v>0.30000000000000004</v>
      </c>
      <c r="C6" s="5">
        <f t="shared" si="0"/>
        <v>-2.9404000000000035</v>
      </c>
      <c r="D6" s="6">
        <f t="shared" si="1"/>
        <v>49.407960000000017</v>
      </c>
      <c r="E6" s="3"/>
      <c r="F6" s="3"/>
      <c r="G6" s="3"/>
      <c r="H6" s="3"/>
      <c r="I6" s="3"/>
      <c r="J6" s="3"/>
      <c r="K6" s="3"/>
      <c r="L6" s="3"/>
    </row>
    <row r="7" spans="1:12">
      <c r="A7" s="3"/>
      <c r="B7" s="4">
        <v>0.4</v>
      </c>
      <c r="C7" s="5">
        <f t="shared" si="0"/>
        <v>-3.8815920000000053</v>
      </c>
      <c r="D7" s="6">
        <f t="shared" si="1"/>
        <v>49.019800800000027</v>
      </c>
      <c r="E7" s="3"/>
      <c r="F7" s="3"/>
      <c r="G7" s="3"/>
      <c r="H7" s="3"/>
      <c r="I7" s="3"/>
      <c r="J7" s="3"/>
      <c r="K7" s="3"/>
      <c r="L7" s="3"/>
    </row>
    <row r="8" spans="1:12">
      <c r="A8" s="3"/>
      <c r="B8" s="4">
        <v>0.5</v>
      </c>
      <c r="C8" s="5">
        <f t="shared" si="0"/>
        <v>-4.8039601600000079</v>
      </c>
      <c r="D8" s="6">
        <f t="shared" si="1"/>
        <v>48.539404784000041</v>
      </c>
      <c r="E8" s="3"/>
      <c r="F8" s="3"/>
      <c r="G8" s="3"/>
      <c r="H8" s="3"/>
      <c r="I8" s="3"/>
      <c r="J8" s="3"/>
      <c r="K8" s="3"/>
      <c r="L8" s="3"/>
    </row>
    <row r="9" spans="1:12">
      <c r="A9" s="3"/>
      <c r="B9" s="4">
        <v>0.6</v>
      </c>
      <c r="C9" s="5">
        <f t="shared" si="0"/>
        <v>-5.7078809568000031</v>
      </c>
      <c r="D9" s="6">
        <f t="shared" si="1"/>
        <v>47.968616688320026</v>
      </c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4">
        <v>0.7</v>
      </c>
      <c r="C10" s="5">
        <f t="shared" si="0"/>
        <v>-6.5937233376640023</v>
      </c>
      <c r="D10" s="6">
        <f t="shared" si="1"/>
        <v>47.30924435455362</v>
      </c>
      <c r="E10" s="3"/>
      <c r="F10" s="3"/>
      <c r="G10" s="3"/>
      <c r="H10" s="3"/>
      <c r="I10" s="3"/>
      <c r="J10" s="3"/>
      <c r="K10" s="3"/>
      <c r="L10" s="3"/>
    </row>
    <row r="11" spans="1:12">
      <c r="A11" s="3"/>
      <c r="B11" s="4">
        <v>0.79999999999999993</v>
      </c>
      <c r="C11" s="5">
        <f t="shared" si="0"/>
        <v>-7.4618488709107238</v>
      </c>
      <c r="D11" s="6">
        <f t="shared" si="1"/>
        <v>46.563059467462558</v>
      </c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4">
        <v>0.89999999999999991</v>
      </c>
      <c r="C12" s="5">
        <f t="shared" si="0"/>
        <v>-8.3126118934925088</v>
      </c>
      <c r="D12" s="6">
        <f t="shared" si="1"/>
        <v>45.731798278113303</v>
      </c>
      <c r="E12" s="3"/>
      <c r="F12" s="3"/>
      <c r="G12" s="3"/>
      <c r="H12" s="3"/>
      <c r="I12" s="3"/>
      <c r="J12" s="3"/>
      <c r="K12" s="3"/>
      <c r="L12" s="3"/>
    </row>
    <row r="13" spans="1:12">
      <c r="A13" s="3"/>
      <c r="B13" s="4">
        <v>0.99999999999999989</v>
      </c>
      <c r="C13" s="5">
        <f t="shared" si="0"/>
        <v>-9.1463596556226587</v>
      </c>
      <c r="D13" s="6">
        <f t="shared" si="1"/>
        <v>44.817162312551041</v>
      </c>
      <c r="E13" s="3"/>
      <c r="F13" s="3"/>
      <c r="G13" s="3"/>
      <c r="H13" s="3"/>
      <c r="I13" s="3"/>
      <c r="J13" s="3"/>
      <c r="K13" s="3"/>
      <c r="L13" s="3"/>
    </row>
    <row r="14" spans="1:12">
      <c r="A14" s="3"/>
      <c r="B14" s="4">
        <v>1.0999999999999999</v>
      </c>
      <c r="C14" s="5">
        <f t="shared" si="0"/>
        <v>-9.9634324625102053</v>
      </c>
      <c r="D14" s="6">
        <f t="shared" si="1"/>
        <v>43.820819066300025</v>
      </c>
      <c r="E14" s="3"/>
      <c r="F14" s="3"/>
      <c r="G14" s="3"/>
      <c r="H14" s="3"/>
      <c r="I14" s="3"/>
      <c r="J14" s="3"/>
      <c r="K14" s="3"/>
      <c r="L14" s="3"/>
    </row>
    <row r="15" spans="1:12">
      <c r="A15" s="3"/>
      <c r="B15" s="4">
        <v>1.2</v>
      </c>
      <c r="C15" s="5">
        <f t="shared" si="0"/>
        <v>-10.76416381326</v>
      </c>
      <c r="D15" s="6">
        <f t="shared" si="1"/>
        <v>42.744402684974013</v>
      </c>
      <c r="E15" s="3"/>
      <c r="F15" s="3"/>
      <c r="G15" s="3"/>
      <c r="H15" s="3"/>
      <c r="I15" s="3"/>
      <c r="J15" s="3"/>
      <c r="K15" s="3"/>
      <c r="L15" s="3"/>
    </row>
    <row r="16" spans="1:12">
      <c r="A16" s="3"/>
      <c r="B16" s="4">
        <v>1.3</v>
      </c>
      <c r="C16" s="5">
        <f t="shared" si="0"/>
        <v>-11.548880536994814</v>
      </c>
      <c r="D16" s="6">
        <f t="shared" si="1"/>
        <v>41.589514631274596</v>
      </c>
      <c r="E16" s="3"/>
      <c r="F16" s="3"/>
      <c r="G16" s="3"/>
      <c r="H16" s="3"/>
      <c r="I16" s="3"/>
      <c r="J16" s="3"/>
      <c r="K16" s="3"/>
      <c r="L16" s="3"/>
    </row>
    <row r="17" spans="1:12">
      <c r="A17" s="23"/>
      <c r="B17" s="4">
        <v>1.4000000000000001</v>
      </c>
      <c r="C17" s="5">
        <f t="shared" si="0"/>
        <v>-12.317902926254918</v>
      </c>
      <c r="D17" s="6">
        <f t="shared" si="1"/>
        <v>40.357724338649106</v>
      </c>
      <c r="E17" s="3"/>
      <c r="F17" s="3"/>
      <c r="G17" s="3"/>
      <c r="H17" s="3"/>
      <c r="I17" s="3"/>
      <c r="J17" s="3"/>
      <c r="K17" s="3"/>
      <c r="L17" s="3"/>
    </row>
    <row r="18" spans="1:12">
      <c r="A18" s="23"/>
      <c r="B18" s="4">
        <v>1.5000000000000002</v>
      </c>
      <c r="C18" s="5">
        <f t="shared" si="0"/>
        <v>-13.071544867729814</v>
      </c>
      <c r="D18" s="6">
        <f t="shared" si="1"/>
        <v>39.050569851876091</v>
      </c>
      <c r="E18" s="3"/>
      <c r="F18" s="3"/>
      <c r="G18" s="3"/>
      <c r="H18" s="3"/>
      <c r="I18" s="3"/>
      <c r="J18" s="3"/>
      <c r="K18" s="3"/>
      <c r="L18" s="3"/>
    </row>
    <row r="19" spans="1:12">
      <c r="A19" s="23"/>
      <c r="B19" s="4">
        <v>1.6000000000000003</v>
      </c>
      <c r="C19" s="5">
        <f t="shared" si="0"/>
        <v>-13.810113970375218</v>
      </c>
      <c r="D19" s="6">
        <f t="shared" si="1"/>
        <v>37.669558454838565</v>
      </c>
      <c r="E19" s="3"/>
      <c r="F19" s="3"/>
      <c r="G19" s="3"/>
      <c r="H19" s="3"/>
      <c r="I19" s="3"/>
      <c r="J19" s="3"/>
      <c r="K19" s="3"/>
      <c r="L19" s="3"/>
    </row>
    <row r="20" spans="1:12">
      <c r="A20" s="23"/>
      <c r="B20" s="4">
        <v>1.7000000000000004</v>
      </c>
      <c r="C20" s="5">
        <f t="shared" si="0"/>
        <v>-14.533911690967713</v>
      </c>
      <c r="D20" s="6">
        <f t="shared" si="1"/>
        <v>36.216167285741783</v>
      </c>
      <c r="E20" s="3"/>
      <c r="F20" s="3"/>
      <c r="G20" s="3"/>
      <c r="H20" s="3"/>
      <c r="I20" s="3"/>
      <c r="J20" s="3"/>
      <c r="K20" s="3"/>
      <c r="L20" s="3"/>
    </row>
    <row r="21" spans="1:12">
      <c r="A21" s="23"/>
      <c r="B21" s="4">
        <v>1.8000000000000005</v>
      </c>
      <c r="C21" s="5">
        <f t="shared" si="0"/>
        <v>-15.243233457148362</v>
      </c>
      <c r="D21" s="6">
        <f t="shared" si="1"/>
        <v>34.691843940026956</v>
      </c>
      <c r="E21" s="3"/>
      <c r="F21" s="3"/>
      <c r="G21" s="3"/>
      <c r="H21" s="3"/>
      <c r="I21" s="3"/>
      <c r="J21" s="3"/>
      <c r="K21" s="3"/>
      <c r="L21" s="3"/>
    </row>
    <row r="22" spans="1:12">
      <c r="A22" s="23"/>
      <c r="B22" s="4">
        <v>1.9000000000000006</v>
      </c>
      <c r="C22" s="5">
        <f t="shared" si="0"/>
        <v>-15.938368788005395</v>
      </c>
      <c r="D22" s="6">
        <f t="shared" si="1"/>
        <v>33.098007061226411</v>
      </c>
      <c r="E22" s="3"/>
      <c r="F22" s="3"/>
      <c r="G22" s="3"/>
      <c r="H22" s="3"/>
      <c r="I22" s="3"/>
      <c r="J22" s="3"/>
      <c r="K22" s="3"/>
      <c r="L22" s="3"/>
    </row>
    <row r="23" spans="1:12">
      <c r="A23" s="23"/>
      <c r="B23" s="4">
        <v>2.0000000000000004</v>
      </c>
      <c r="C23" s="5">
        <f t="shared" si="0"/>
        <v>-16.619601412245284</v>
      </c>
      <c r="D23" s="6">
        <f t="shared" si="1"/>
        <v>31.436046920001878</v>
      </c>
      <c r="E23" s="3"/>
      <c r="F23" s="3"/>
      <c r="G23" s="3"/>
      <c r="H23" s="3"/>
      <c r="I23" s="3"/>
      <c r="J23" s="3"/>
      <c r="K23" s="3"/>
      <c r="L23" s="3"/>
    </row>
    <row r="24" spans="1:12">
      <c r="A24" s="23"/>
      <c r="B24" s="4">
        <v>2.1000000000000005</v>
      </c>
      <c r="C24" s="5">
        <f t="shared" si="0"/>
        <v>-17.287209384000381</v>
      </c>
      <c r="D24" s="6">
        <f t="shared" si="1"/>
        <v>29.707325981601851</v>
      </c>
      <c r="E24" s="3"/>
      <c r="F24" s="3"/>
      <c r="G24" s="3"/>
      <c r="H24" s="3"/>
      <c r="I24" s="3"/>
      <c r="J24" s="3"/>
      <c r="K24" s="3"/>
      <c r="L24" s="3"/>
    </row>
    <row r="25" spans="1:12">
      <c r="A25" s="23"/>
      <c r="B25" s="4">
        <v>2.2000000000000006</v>
      </c>
      <c r="C25" s="5">
        <f t="shared" si="0"/>
        <v>-17.941465196320372</v>
      </c>
      <c r="D25" s="6">
        <f t="shared" si="1"/>
        <v>27.913179461969808</v>
      </c>
      <c r="E25" s="3"/>
      <c r="F25" s="3"/>
      <c r="G25" s="3"/>
      <c r="H25" s="3"/>
      <c r="I25" s="3"/>
      <c r="J25" s="3"/>
      <c r="K25" s="3"/>
      <c r="L25" s="3"/>
    </row>
    <row r="26" spans="1:12">
      <c r="A26" s="23"/>
      <c r="B26" s="4">
        <v>2.3000000000000007</v>
      </c>
      <c r="C26" s="5">
        <f t="shared" si="0"/>
        <v>-18.58263589239397</v>
      </c>
      <c r="D26" s="6">
        <f t="shared" si="1"/>
        <v>26.05491587273043</v>
      </c>
      <c r="E26" s="3"/>
      <c r="F26" s="3"/>
      <c r="G26" s="3"/>
      <c r="H26" s="3"/>
      <c r="I26" s="3"/>
      <c r="J26" s="3"/>
      <c r="K26" s="3"/>
      <c r="L26" s="3"/>
    </row>
    <row r="27" spans="1:12">
      <c r="A27" s="23"/>
      <c r="B27" s="4">
        <v>2.4000000000000008</v>
      </c>
      <c r="C27" s="5">
        <f t="shared" si="0"/>
        <v>-19.21098317454609</v>
      </c>
      <c r="D27" s="6">
        <f t="shared" si="1"/>
        <v>24.133817555275801</v>
      </c>
      <c r="E27" s="3"/>
      <c r="F27" s="3"/>
      <c r="G27" s="3"/>
      <c r="H27" s="3"/>
      <c r="I27" s="3"/>
      <c r="J27" s="3"/>
      <c r="K27" s="3"/>
      <c r="L27" s="3"/>
    </row>
    <row r="28" spans="1:12">
      <c r="A28" s="23"/>
      <c r="B28" s="4">
        <v>2.5000000000000009</v>
      </c>
      <c r="C28" s="5">
        <f t="shared" si="0"/>
        <v>-19.826763511055169</v>
      </c>
      <c r="D28" s="6">
        <f t="shared" si="1"/>
        <v>22.151141204170294</v>
      </c>
      <c r="E28" s="3"/>
      <c r="F28" s="3"/>
      <c r="G28" s="3"/>
      <c r="H28" s="3"/>
      <c r="I28" s="3"/>
      <c r="J28" s="3"/>
      <c r="K28" s="3"/>
      <c r="L28" s="3"/>
    </row>
    <row r="29" spans="1:12">
      <c r="A29" s="23"/>
      <c r="B29" s="4">
        <v>2.600000000000001</v>
      </c>
      <c r="C29" s="5">
        <f t="shared" si="0"/>
        <v>-20.430228240834065</v>
      </c>
      <c r="D29" s="6">
        <f t="shared" si="1"/>
        <v>20.108118380086889</v>
      </c>
      <c r="E29" s="3"/>
      <c r="F29" s="3"/>
      <c r="G29" s="3"/>
      <c r="H29" s="3"/>
      <c r="I29" s="3"/>
      <c r="J29" s="3"/>
      <c r="K29" s="3"/>
      <c r="L29" s="3"/>
    </row>
    <row r="30" spans="1:12">
      <c r="A30" s="23"/>
      <c r="B30" s="4">
        <v>2.7000000000000011</v>
      </c>
      <c r="C30" s="5">
        <f t="shared" si="0"/>
        <v>-21.021623676017384</v>
      </c>
      <c r="D30" s="6">
        <f t="shared" si="1"/>
        <v>18.005956012485132</v>
      </c>
      <c r="E30" s="3"/>
      <c r="F30" s="3"/>
      <c r="G30" s="3"/>
      <c r="H30" s="3"/>
      <c r="I30" s="3"/>
      <c r="J30" s="3"/>
      <c r="K30" s="3"/>
      <c r="L30" s="3"/>
    </row>
    <row r="31" spans="1:12">
      <c r="A31" s="23"/>
      <c r="B31" s="4">
        <v>2.8000000000000012</v>
      </c>
      <c r="C31" s="5">
        <f t="shared" si="0"/>
        <v>-21.601191202497041</v>
      </c>
      <c r="D31" s="6">
        <f t="shared" si="1"/>
        <v>15.845836892235461</v>
      </c>
      <c r="E31" s="3"/>
      <c r="F31" s="3"/>
      <c r="G31" s="3"/>
      <c r="H31" s="3"/>
      <c r="I31" s="3"/>
      <c r="J31" s="3"/>
      <c r="K31" s="3"/>
      <c r="L31" s="3"/>
    </row>
    <row r="32" spans="1:12">
      <c r="A32" s="23"/>
      <c r="B32" s="4">
        <v>2.9000000000000012</v>
      </c>
      <c r="C32" s="5">
        <f t="shared" si="0"/>
        <v>-22.169167378447099</v>
      </c>
      <c r="D32" s="6">
        <f t="shared" si="1"/>
        <v>13.628920154390734</v>
      </c>
      <c r="E32" s="3"/>
      <c r="F32" s="3"/>
      <c r="G32" s="3"/>
      <c r="H32" s="3"/>
      <c r="I32" s="3"/>
      <c r="J32" s="3"/>
      <c r="K32" s="3"/>
      <c r="L32" s="3"/>
    </row>
    <row r="33" spans="1:12">
      <c r="A33" s="23"/>
      <c r="B33" s="4">
        <v>3.0000000000000013</v>
      </c>
      <c r="C33" s="5">
        <f t="shared" si="0"/>
        <v>-22.725784030878156</v>
      </c>
      <c r="D33" s="6">
        <f t="shared" si="1"/>
        <v>11.356341751302907</v>
      </c>
      <c r="E33" s="3"/>
      <c r="F33" s="3"/>
      <c r="G33" s="3"/>
      <c r="H33" s="3"/>
      <c r="I33" s="3"/>
      <c r="J33" s="3"/>
      <c r="K33" s="3"/>
      <c r="L33" s="3"/>
    </row>
    <row r="34" spans="1:12">
      <c r="A34" s="23"/>
      <c r="B34" s="4">
        <v>3.1000000000000014</v>
      </c>
      <c r="C34" s="5">
        <f t="shared" si="0"/>
        <v>-23.271268350260595</v>
      </c>
      <c r="D34" s="6">
        <f t="shared" si="1"/>
        <v>9.0292149162768567</v>
      </c>
      <c r="E34" s="3"/>
      <c r="F34" s="3"/>
      <c r="G34" s="3"/>
      <c r="H34" s="3"/>
      <c r="I34" s="3"/>
      <c r="J34" s="3"/>
      <c r="K34" s="3"/>
      <c r="L34" s="3"/>
    </row>
    <row r="35" spans="1:12">
      <c r="A35" s="23"/>
      <c r="B35" s="4">
        <v>3.2000000000000015</v>
      </c>
      <c r="C35" s="5">
        <f t="shared" si="0"/>
        <v>-23.805842983255381</v>
      </c>
      <c r="D35" s="6">
        <f t="shared" si="1"/>
        <v>6.6486306179513264</v>
      </c>
      <c r="E35" s="3"/>
      <c r="F35" s="3"/>
      <c r="G35" s="3"/>
      <c r="H35" s="3"/>
      <c r="I35" s="3"/>
      <c r="J35" s="3"/>
      <c r="K35" s="3"/>
      <c r="L35" s="3"/>
    </row>
    <row r="36" spans="1:12">
      <c r="A36" s="23"/>
      <c r="B36" s="4">
        <v>3.3000000000000016</v>
      </c>
      <c r="C36" s="5">
        <f t="shared" ref="C36:C67" si="2">v0-((g*tau+alfa1*tau*v0)*((1-alfa1*tau)^(B36/tau)-1)/(alfa1*tau))</f>
        <v>-24.329726123590273</v>
      </c>
      <c r="D36" s="6">
        <f t="shared" ref="D36:D67" si="3">x0+v0*B36+((g+alfa1*v0)/(alfa1^2))*((1-alfa1*tau)*((1-alfa1*tau)^(B36/tau)-1)+alfa1*B36)</f>
        <v>4.2156580055922817</v>
      </c>
      <c r="E36" s="3"/>
      <c r="F36" s="3"/>
      <c r="G36" s="3"/>
      <c r="H36" s="3"/>
      <c r="I36" s="3"/>
      <c r="J36" s="3"/>
      <c r="K36" s="3"/>
      <c r="L36" s="3"/>
    </row>
    <row r="37" spans="1:12">
      <c r="A37" s="23"/>
      <c r="B37" s="4">
        <v>3.4000000000000017</v>
      </c>
      <c r="C37" s="5">
        <f t="shared" si="2"/>
        <v>-24.843131601118476</v>
      </c>
      <c r="D37" s="6">
        <f t="shared" si="3"/>
        <v>1.7313448454804501</v>
      </c>
      <c r="E37" s="3"/>
      <c r="F37" s="3"/>
      <c r="G37" s="3"/>
      <c r="H37" s="3"/>
      <c r="I37" s="3"/>
      <c r="J37" s="3"/>
      <c r="K37" s="3"/>
      <c r="L37" s="3"/>
    </row>
    <row r="38" spans="1:12">
      <c r="A38" s="23"/>
      <c r="B38" s="4">
        <v>3.5000000000000018</v>
      </c>
      <c r="C38" s="5">
        <f t="shared" si="2"/>
        <v>-25.346268969096105</v>
      </c>
      <c r="D38" s="6">
        <f t="shared" si="3"/>
        <v>-0.80328205142915721</v>
      </c>
      <c r="E38" s="3"/>
      <c r="F38" s="3"/>
      <c r="G38" s="3"/>
      <c r="H38" s="3"/>
      <c r="I38" s="3"/>
      <c r="J38" s="3"/>
      <c r="K38" s="3"/>
      <c r="L38" s="3"/>
    </row>
    <row r="39" spans="1:12">
      <c r="A39" s="23"/>
      <c r="B39" s="4">
        <v>3.6000000000000019</v>
      </c>
      <c r="C39" s="5">
        <f t="shared" si="2"/>
        <v>-25.839343589714176</v>
      </c>
      <c r="D39" s="6">
        <f t="shared" si="3"/>
        <v>-3.3872164104006046</v>
      </c>
      <c r="E39" s="3"/>
      <c r="F39" s="3"/>
      <c r="G39" s="3"/>
      <c r="H39" s="3"/>
      <c r="I39" s="3"/>
      <c r="J39" s="3"/>
      <c r="K39" s="3"/>
      <c r="L39" s="3"/>
    </row>
    <row r="40" spans="1:12">
      <c r="A40" s="23"/>
      <c r="B40" s="4">
        <v>3.700000000000002</v>
      </c>
      <c r="C40" s="5">
        <f t="shared" si="2"/>
        <v>-26.322556717919895</v>
      </c>
      <c r="D40" s="6">
        <f t="shared" si="3"/>
        <v>-6.0194720821925856</v>
      </c>
      <c r="E40" s="3"/>
      <c r="F40" s="3"/>
      <c r="G40" s="3"/>
      <c r="H40" s="3"/>
      <c r="I40" s="3"/>
      <c r="J40" s="3"/>
      <c r="K40" s="3"/>
      <c r="L40" s="3"/>
    </row>
    <row r="41" spans="1:12">
      <c r="A41" s="23"/>
      <c r="B41" s="4">
        <v>3.800000000000002</v>
      </c>
      <c r="C41" s="5">
        <f t="shared" si="2"/>
        <v>-26.796105583561502</v>
      </c>
      <c r="D41" s="6">
        <f t="shared" si="3"/>
        <v>-8.699082640548724</v>
      </c>
      <c r="E41" s="3"/>
      <c r="F41" s="3"/>
      <c r="G41" s="3"/>
      <c r="H41" s="3"/>
      <c r="I41" s="3"/>
      <c r="J41" s="3"/>
      <c r="K41" s="3"/>
      <c r="L41" s="3"/>
    </row>
    <row r="42" spans="1:12">
      <c r="A42" s="23"/>
      <c r="B42" s="4">
        <v>3.9000000000000021</v>
      </c>
      <c r="C42" s="5">
        <f t="shared" si="2"/>
        <v>-27.260183471890272</v>
      </c>
      <c r="D42" s="6">
        <f t="shared" si="3"/>
        <v>-11.42510098773775</v>
      </c>
      <c r="E42" s="3"/>
      <c r="F42" s="3"/>
      <c r="G42" s="3"/>
      <c r="H42" s="3"/>
      <c r="I42" s="3"/>
      <c r="J42" s="3"/>
      <c r="K42" s="3"/>
      <c r="L42" s="3"/>
    </row>
    <row r="43" spans="1:12">
      <c r="A43" s="23"/>
      <c r="B43" s="7">
        <v>4.0000000000000018</v>
      </c>
      <c r="C43" s="8">
        <f t="shared" si="2"/>
        <v>-27.714979802452461</v>
      </c>
      <c r="D43" s="9">
        <f t="shared" si="3"/>
        <v>-14.196598967983007</v>
      </c>
      <c r="E43" s="3"/>
      <c r="F43" s="3"/>
      <c r="G43" s="3"/>
      <c r="H43" s="3"/>
      <c r="I43" s="3"/>
      <c r="J43" s="3"/>
      <c r="K43" s="3"/>
      <c r="L43" s="3"/>
    </row>
    <row r="44" spans="1:12">
      <c r="A44" s="23"/>
      <c r="B44" s="2">
        <v>4.1000000000000014</v>
      </c>
      <c r="C44" s="5">
        <f t="shared" si="2"/>
        <v>-28.160680206403416</v>
      </c>
      <c r="D44" s="5">
        <f t="shared" si="3"/>
        <v>-17.012666988623309</v>
      </c>
      <c r="E44" s="3"/>
      <c r="F44" s="1"/>
      <c r="G44" s="1"/>
      <c r="H44" s="1"/>
      <c r="I44" s="1"/>
      <c r="J44" s="1"/>
      <c r="K44" s="1"/>
      <c r="L44" s="3"/>
    </row>
    <row r="45" spans="1:12">
      <c r="A45" s="23"/>
      <c r="B45" s="2">
        <v>4.2000000000000011</v>
      </c>
      <c r="C45" s="5">
        <f t="shared" si="2"/>
        <v>-28.59746660227534</v>
      </c>
      <c r="D45" s="5">
        <f t="shared" si="3"/>
        <v>-19.872413648850866</v>
      </c>
      <c r="E45" s="3"/>
      <c r="F45" s="1"/>
      <c r="G45" s="1"/>
      <c r="H45" s="1"/>
      <c r="I45" s="1"/>
      <c r="J45" s="1"/>
      <c r="K45" s="1"/>
      <c r="L45" s="3"/>
    </row>
    <row r="46" spans="1:12">
      <c r="A46" s="23"/>
      <c r="B46" s="2">
        <v>4.3000000000000007</v>
      </c>
      <c r="C46" s="5">
        <f t="shared" si="2"/>
        <v>-29.025517270229834</v>
      </c>
      <c r="D46" s="5">
        <f t="shared" si="3"/>
        <v>-22.774965375873819</v>
      </c>
      <c r="E46" s="3"/>
      <c r="F46" s="1"/>
      <c r="G46" s="1"/>
      <c r="H46" s="1"/>
      <c r="I46" s="1"/>
      <c r="J46" s="1"/>
      <c r="K46" s="1"/>
      <c r="L46" s="3"/>
    </row>
    <row r="47" spans="1:12">
      <c r="A47" s="23"/>
      <c r="B47" s="2">
        <v>4.4000000000000004</v>
      </c>
      <c r="C47" s="5">
        <f t="shared" si="2"/>
        <v>-29.44500692482525</v>
      </c>
      <c r="D47" s="5">
        <f t="shared" si="3"/>
        <v>-25.719466068356255</v>
      </c>
      <c r="E47" s="3"/>
      <c r="F47" s="1"/>
      <c r="G47" s="1"/>
      <c r="H47" s="1"/>
      <c r="I47" s="1"/>
      <c r="J47" s="1"/>
      <c r="K47" s="1"/>
      <c r="L47" s="3"/>
    </row>
    <row r="48" spans="1:12">
      <c r="A48" s="23"/>
      <c r="B48" s="2">
        <v>4.5</v>
      </c>
      <c r="C48" s="5">
        <f t="shared" si="2"/>
        <v>-29.856106786328745</v>
      </c>
      <c r="D48" s="5">
        <f t="shared" si="3"/>
        <v>-28.705076746989107</v>
      </c>
      <c r="E48" s="3"/>
      <c r="F48" s="1"/>
      <c r="G48" s="1"/>
      <c r="H48" s="1"/>
      <c r="I48" s="1"/>
      <c r="J48" s="1"/>
      <c r="K48" s="1"/>
      <c r="L48" s="3"/>
    </row>
    <row r="49" spans="1:12">
      <c r="A49" s="23"/>
      <c r="B49" s="2">
        <v>4.5999999999999996</v>
      </c>
      <c r="C49" s="5">
        <f t="shared" si="2"/>
        <v>-30.258984650602155</v>
      </c>
      <c r="D49" s="5">
        <f t="shared" si="3"/>
        <v>-31.730975212049373</v>
      </c>
      <c r="E49" s="3"/>
      <c r="F49" s="1"/>
      <c r="G49" s="1"/>
      <c r="H49" s="1"/>
      <c r="I49" s="1"/>
      <c r="J49" s="1"/>
      <c r="K49" s="1"/>
      <c r="L49" s="3"/>
    </row>
    <row r="50" spans="1:12">
      <c r="A50" s="23"/>
      <c r="B50" s="2">
        <v>4.6999999999999993</v>
      </c>
      <c r="C50" s="5">
        <f t="shared" si="2"/>
        <v>-30.653804957590108</v>
      </c>
      <c r="D50" s="5">
        <f t="shared" si="3"/>
        <v>-34.796355707808416</v>
      </c>
      <c r="E50" s="3"/>
      <c r="F50" s="1"/>
      <c r="G50" s="1"/>
      <c r="H50" s="1"/>
      <c r="I50" s="1"/>
      <c r="J50" s="1"/>
      <c r="K50" s="1"/>
      <c r="L50" s="3"/>
    </row>
    <row r="51" spans="1:12">
      <c r="A51" s="23"/>
      <c r="B51" s="2">
        <v>4.7999999999999989</v>
      </c>
      <c r="C51" s="5">
        <f t="shared" si="2"/>
        <v>-31.04072885843831</v>
      </c>
      <c r="D51" s="5">
        <f t="shared" si="3"/>
        <v>-37.900428593652194</v>
      </c>
      <c r="E51" s="3"/>
      <c r="F51" s="1"/>
      <c r="G51" s="1"/>
      <c r="H51" s="1"/>
      <c r="I51" s="1"/>
      <c r="J51" s="1"/>
      <c r="K51" s="1"/>
      <c r="L51" s="3"/>
    </row>
    <row r="52" spans="1:12">
      <c r="A52" s="23"/>
      <c r="B52" s="2">
        <v>4.8999999999999986</v>
      </c>
      <c r="C52" s="5">
        <f t="shared" si="2"/>
        <v>-31.419914281269538</v>
      </c>
      <c r="D52" s="5">
        <f t="shared" si="3"/>
        <v>-41.042420021779151</v>
      </c>
      <c r="E52" s="3"/>
      <c r="F52" s="1"/>
      <c r="G52" s="1"/>
      <c r="H52" s="1"/>
      <c r="I52" s="1"/>
      <c r="J52" s="1"/>
      <c r="K52" s="1"/>
      <c r="L52" s="3"/>
    </row>
    <row r="53" spans="1:12">
      <c r="A53" s="23"/>
      <c r="B53" s="2">
        <v>4.9999999999999982</v>
      </c>
      <c r="C53" s="5">
        <f t="shared" si="2"/>
        <v>-31.791515995644147</v>
      </c>
      <c r="D53" s="5">
        <f t="shared" si="3"/>
        <v>-44.221571621343543</v>
      </c>
      <c r="E53" s="3"/>
      <c r="F53" s="1"/>
      <c r="G53" s="1"/>
      <c r="H53" s="1"/>
      <c r="I53" s="1"/>
      <c r="J53" s="1"/>
      <c r="K53" s="1"/>
      <c r="L53" s="3"/>
    </row>
    <row r="54" spans="1:12">
      <c r="A54" s="23"/>
      <c r="B54" s="2">
        <v>5.0999999999999979</v>
      </c>
      <c r="C54" s="5">
        <f t="shared" si="2"/>
        <v>-32.155685675731263</v>
      </c>
      <c r="D54" s="5">
        <f t="shared" si="3"/>
        <v>-47.437140188916644</v>
      </c>
      <c r="E54" s="3"/>
      <c r="F54" s="1"/>
      <c r="G54" s="1"/>
      <c r="H54" s="1"/>
      <c r="I54" s="1"/>
      <c r="J54" s="1"/>
      <c r="K54" s="1"/>
      <c r="L54" s="3"/>
    </row>
    <row r="55" spans="1:12">
      <c r="A55" s="23"/>
      <c r="B55" s="2">
        <v>5.1999999999999975</v>
      </c>
      <c r="C55" s="5">
        <f t="shared" si="2"/>
        <v>-32.512571962216633</v>
      </c>
      <c r="D55" s="5">
        <f t="shared" si="3"/>
        <v>-50.68839738513833</v>
      </c>
      <c r="E55" s="3"/>
      <c r="F55" s="1"/>
      <c r="G55" s="1"/>
      <c r="H55" s="1"/>
      <c r="I55" s="1"/>
      <c r="J55" s="1"/>
      <c r="K55" s="1"/>
      <c r="L55" s="3"/>
    </row>
    <row r="56" spans="1:12">
      <c r="A56" s="23"/>
      <c r="B56" s="2">
        <v>5.2999999999999972</v>
      </c>
      <c r="C56" s="5">
        <f t="shared" si="2"/>
        <v>-32.862320522972304</v>
      </c>
      <c r="D56" s="5">
        <f t="shared" si="3"/>
        <v>-53.974629437435496</v>
      </c>
      <c r="E56" s="3"/>
      <c r="F56" s="1"/>
      <c r="G56" s="1"/>
      <c r="H56" s="1"/>
      <c r="I56" s="1"/>
      <c r="J56" s="1"/>
      <c r="K56" s="1"/>
      <c r="L56" s="3"/>
    </row>
    <row r="57" spans="1:12">
      <c r="A57" s="23"/>
      <c r="B57" s="2">
        <v>5.3999999999999968</v>
      </c>
      <c r="C57" s="5">
        <f t="shared" si="2"/>
        <v>-33.205074112512861</v>
      </c>
      <c r="D57" s="5">
        <f t="shared" si="3"/>
        <v>-57.295136848686781</v>
      </c>
      <c r="E57" s="3"/>
      <c r="F57" s="1"/>
      <c r="G57" s="1"/>
      <c r="H57" s="1"/>
      <c r="I57" s="1"/>
      <c r="J57" s="1"/>
      <c r="K57" s="1"/>
      <c r="L57" s="3"/>
    </row>
    <row r="58" spans="1:12">
      <c r="A58" s="23"/>
      <c r="B58" s="2">
        <v>5.4999999999999964</v>
      </c>
      <c r="C58" s="5">
        <f t="shared" si="2"/>
        <v>-33.540972630262601</v>
      </c>
      <c r="D58" s="5">
        <f t="shared" si="3"/>
        <v>-60.649234111713071</v>
      </c>
      <c r="E58" s="3"/>
      <c r="F58" s="1"/>
      <c r="G58" s="1"/>
      <c r="H58" s="1"/>
      <c r="I58" s="1"/>
      <c r="J58" s="1"/>
      <c r="K58" s="1"/>
      <c r="L58" s="3"/>
    </row>
    <row r="59" spans="1:12">
      <c r="A59" s="23"/>
      <c r="B59" s="2">
        <v>5.5999999999999961</v>
      </c>
      <c r="C59" s="5">
        <f t="shared" si="2"/>
        <v>-33.870153177657343</v>
      </c>
      <c r="D59" s="5">
        <f t="shared" si="3"/>
        <v>-64.036249429478772</v>
      </c>
      <c r="E59" s="3"/>
      <c r="F59" s="1"/>
      <c r="G59" s="1"/>
      <c r="H59" s="1"/>
      <c r="I59" s="1"/>
      <c r="J59" s="1"/>
      <c r="K59" s="1"/>
      <c r="L59" s="3"/>
    </row>
    <row r="60" spans="1:12">
      <c r="A60" s="23"/>
      <c r="B60" s="2">
        <v>5.6999999999999957</v>
      </c>
      <c r="C60" s="5">
        <f t="shared" si="2"/>
        <v>-34.1927501141042</v>
      </c>
      <c r="D60" s="5">
        <f t="shared" si="3"/>
        <v>-67.455524440889164</v>
      </c>
      <c r="E60" s="3"/>
      <c r="F60" s="1"/>
      <c r="G60" s="1"/>
      <c r="H60" s="1"/>
      <c r="I60" s="1"/>
      <c r="J60" s="1"/>
      <c r="K60" s="1"/>
      <c r="L60" s="3"/>
    </row>
    <row r="61" spans="1:12">
      <c r="A61" s="23"/>
      <c r="B61" s="2">
        <v>5.7999999999999954</v>
      </c>
      <c r="C61" s="5">
        <f t="shared" si="2"/>
        <v>-34.508895111822113</v>
      </c>
      <c r="D61" s="5">
        <f t="shared" si="3"/>
        <v>-70.906413952071361</v>
      </c>
      <c r="E61" s="3"/>
      <c r="F61" s="1"/>
      <c r="G61" s="1"/>
      <c r="H61" s="1"/>
      <c r="I61" s="1"/>
      <c r="J61" s="1"/>
      <c r="K61" s="1"/>
      <c r="L61" s="3"/>
    </row>
    <row r="62" spans="1:12">
      <c r="A62" s="23"/>
      <c r="B62" s="2">
        <v>5.899999999999995</v>
      </c>
      <c r="C62" s="5">
        <f t="shared" si="2"/>
        <v>-34.818717209585671</v>
      </c>
      <c r="D62" s="5">
        <f t="shared" si="3"/>
        <v>-74.388285673029927</v>
      </c>
      <c r="E62" s="3"/>
      <c r="F62" s="1"/>
      <c r="G62" s="1"/>
      <c r="H62" s="1"/>
      <c r="I62" s="1"/>
      <c r="J62" s="1"/>
      <c r="K62" s="1"/>
      <c r="L62" s="3"/>
    </row>
    <row r="63" spans="1:12">
      <c r="A63" s="23"/>
      <c r="B63" s="2">
        <v>5.9999999999999947</v>
      </c>
      <c r="C63" s="5">
        <f t="shared" si="2"/>
        <v>-35.122342865393954</v>
      </c>
      <c r="D63" s="5">
        <f t="shared" si="3"/>
        <v>-77.900519959569323</v>
      </c>
      <c r="E63" s="3"/>
      <c r="F63" s="1"/>
      <c r="G63" s="1"/>
      <c r="H63" s="1"/>
      <c r="I63" s="1"/>
      <c r="J63" s="1"/>
      <c r="K63" s="1"/>
      <c r="L63" s="3"/>
    </row>
    <row r="64" spans="1:12">
      <c r="A64" s="23"/>
      <c r="B64" s="2">
        <v>6.0999999999999943</v>
      </c>
      <c r="C64" s="5">
        <f t="shared" si="2"/>
        <v>-35.419896008086077</v>
      </c>
      <c r="D64" s="5">
        <f t="shared" si="3"/>
        <v>-81.442509560377886</v>
      </c>
      <c r="E64" s="3"/>
      <c r="F64" s="1"/>
      <c r="G64" s="1"/>
      <c r="H64" s="1"/>
      <c r="I64" s="1"/>
      <c r="J64" s="1"/>
      <c r="K64" s="1"/>
      <c r="L64" s="3"/>
    </row>
    <row r="65" spans="1:12">
      <c r="A65" s="23"/>
      <c r="B65" s="2">
        <v>6.199999999999994</v>
      </c>
      <c r="C65" s="5">
        <f t="shared" si="2"/>
        <v>-35.711498087924355</v>
      </c>
      <c r="D65" s="5">
        <f t="shared" si="3"/>
        <v>-85.013659369170341</v>
      </c>
      <c r="E65" s="3"/>
      <c r="F65" s="1"/>
      <c r="G65" s="1"/>
      <c r="H65" s="1"/>
      <c r="I65" s="1"/>
      <c r="J65" s="1"/>
      <c r="K65" s="1"/>
      <c r="L65" s="3"/>
    </row>
    <row r="66" spans="1:12">
      <c r="A66" s="23"/>
      <c r="B66" s="2">
        <v>6.2999999999999936</v>
      </c>
      <c r="C66" s="5">
        <f t="shared" si="2"/>
        <v>-35.997268126165864</v>
      </c>
      <c r="D66" s="5">
        <f t="shared" si="3"/>
        <v>-88.613386181786922</v>
      </c>
      <c r="E66" s="3"/>
      <c r="F66" s="1"/>
      <c r="G66" s="1"/>
      <c r="H66" s="1"/>
      <c r="I66" s="1"/>
      <c r="J66" s="1"/>
      <c r="K66" s="1"/>
      <c r="L66" s="3"/>
    </row>
    <row r="67" spans="1:12">
      <c r="A67" s="23"/>
      <c r="B67" s="2">
        <v>6.3999999999999932</v>
      </c>
      <c r="C67" s="5">
        <f t="shared" si="2"/>
        <v>-36.277322763642552</v>
      </c>
      <c r="D67" s="5">
        <f t="shared" si="3"/>
        <v>-92.241118458151135</v>
      </c>
      <c r="E67" s="3"/>
      <c r="F67" s="1"/>
      <c r="G67" s="1"/>
      <c r="H67" s="1"/>
      <c r="I67" s="1"/>
      <c r="J67" s="1"/>
      <c r="K67" s="1"/>
      <c r="L67" s="3"/>
    </row>
    <row r="68" spans="1:12">
      <c r="A68" s="23"/>
      <c r="B68" s="2">
        <v>6.4999999999999929</v>
      </c>
      <c r="C68" s="5">
        <f t="shared" ref="C68:C99" si="4">v0-((g*tau+alfa1*tau*v0)*((1-alfa1*tau)^(B68/tau)-1)/(alfa1*tau))</f>
        <v>-36.551776308369689</v>
      </c>
      <c r="D68" s="5">
        <f t="shared" ref="D68:D73" si="5">x0+v0*B68+((g+alfa1*v0)/(alfa1^2))*((1-alfa1*tau)*((1-alfa1*tau)^(B68/tau)-1)+alfa1*B68)</f>
        <v>-95.896296088988123</v>
      </c>
      <c r="E68" s="3"/>
      <c r="F68" s="1"/>
      <c r="G68" s="1"/>
      <c r="H68" s="1"/>
      <c r="I68" s="1"/>
      <c r="J68" s="1"/>
      <c r="K68" s="1"/>
      <c r="L68" s="3"/>
    </row>
    <row r="69" spans="1:12">
      <c r="A69" s="23"/>
      <c r="B69" s="2">
        <v>6.5999999999999925</v>
      </c>
      <c r="C69" s="5">
        <f t="shared" si="4"/>
        <v>-36.8207407822023</v>
      </c>
      <c r="D69" s="5">
        <f t="shared" si="5"/>
        <v>-99.578370167208305</v>
      </c>
      <c r="E69" s="3"/>
      <c r="F69" s="1"/>
      <c r="G69" s="1"/>
      <c r="H69" s="1"/>
      <c r="I69" s="1"/>
      <c r="J69" s="1"/>
      <c r="K69" s="1"/>
      <c r="L69" s="3"/>
    </row>
    <row r="70" spans="1:12">
      <c r="A70" s="23"/>
      <c r="B70" s="2">
        <v>6.6999999999999922</v>
      </c>
      <c r="C70" s="5">
        <f t="shared" si="4"/>
        <v>-37.084325966558254</v>
      </c>
      <c r="D70" s="5">
        <f t="shared" si="5"/>
        <v>-103.2868027638641</v>
      </c>
      <c r="E70" s="3"/>
      <c r="F70" s="1"/>
      <c r="G70" s="1"/>
      <c r="H70" s="1"/>
      <c r="I70" s="1"/>
      <c r="J70" s="1"/>
      <c r="K70" s="1"/>
      <c r="L70" s="3"/>
    </row>
    <row r="71" spans="1:12">
      <c r="A71" s="23"/>
      <c r="B71" s="2">
        <v>6.7999999999999918</v>
      </c>
      <c r="C71" s="5">
        <f t="shared" si="4"/>
        <v>-37.342639447227086</v>
      </c>
      <c r="D71" s="5">
        <f t="shared" si="5"/>
        <v>-107.02106670858683</v>
      </c>
      <c r="E71" s="3"/>
      <c r="F71" s="1"/>
      <c r="G71" s="1"/>
      <c r="H71" s="1"/>
      <c r="I71" s="1"/>
      <c r="J71" s="1"/>
      <c r="K71" s="1"/>
      <c r="L71" s="3"/>
    </row>
    <row r="72" spans="1:12">
      <c r="A72" s="23"/>
      <c r="B72" s="2">
        <v>6.8999999999999915</v>
      </c>
      <c r="C72" s="5">
        <f t="shared" si="4"/>
        <v>-37.595786658282549</v>
      </c>
      <c r="D72" s="5">
        <f t="shared" si="5"/>
        <v>-110.78064537441506</v>
      </c>
      <c r="E72" s="3"/>
      <c r="F72" s="1"/>
      <c r="G72" s="1"/>
      <c r="H72" s="1"/>
      <c r="I72" s="1"/>
      <c r="J72" s="1"/>
      <c r="K72" s="1"/>
      <c r="L72" s="3"/>
    </row>
    <row r="73" spans="1:12">
      <c r="A73" s="23"/>
      <c r="B73" s="2">
        <v>6.9999999999999911</v>
      </c>
      <c r="C73" s="5">
        <f t="shared" si="4"/>
        <v>-37.843870925116889</v>
      </c>
      <c r="D73" s="5">
        <f t="shared" si="5"/>
        <v>-114.56503246692677</v>
      </c>
      <c r="E73" s="3"/>
      <c r="F73" s="1"/>
      <c r="G73" s="1"/>
      <c r="H73" s="1"/>
      <c r="I73" s="1"/>
      <c r="J73" s="1"/>
      <c r="K73" s="1"/>
      <c r="L73" s="3"/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3"/>
  <sheetViews>
    <sheetView workbookViewId="0">
      <selection activeCell="T19" sqref="T19"/>
    </sheetView>
  </sheetViews>
  <sheetFormatPr defaultRowHeight="15"/>
  <cols>
    <col min="1" max="1" width="3.42578125" customWidth="1"/>
    <col min="12" max="12" width="4.140625" customWidth="1"/>
  </cols>
  <sheetData>
    <row r="1" spans="1:12">
      <c r="A1" s="3"/>
      <c r="B1" s="23"/>
      <c r="C1" s="23"/>
      <c r="D1" s="2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10" t="s">
        <v>0</v>
      </c>
      <c r="C2" s="10" t="s">
        <v>12</v>
      </c>
      <c r="D2" s="10" t="s">
        <v>13</v>
      </c>
      <c r="E2" s="3"/>
      <c r="F2" s="11" t="s">
        <v>1</v>
      </c>
      <c r="G2" s="12">
        <v>0.1</v>
      </c>
      <c r="H2" s="13" t="s">
        <v>4</v>
      </c>
      <c r="I2" s="12">
        <v>0.4</v>
      </c>
      <c r="J2" s="12"/>
      <c r="K2" s="14"/>
      <c r="L2" s="3"/>
    </row>
    <row r="3" spans="1:12">
      <c r="A3" s="3"/>
      <c r="B3" s="4">
        <v>0</v>
      </c>
      <c r="C3" s="5">
        <f>v0</f>
        <v>0</v>
      </c>
      <c r="D3" s="6">
        <f>x0</f>
        <v>50</v>
      </c>
      <c r="E3" s="3"/>
      <c r="F3" s="15" t="s">
        <v>5</v>
      </c>
      <c r="G3" s="16">
        <v>0</v>
      </c>
      <c r="H3" s="17" t="s">
        <v>6</v>
      </c>
      <c r="I3" s="16">
        <v>-10</v>
      </c>
      <c r="J3" s="16"/>
      <c r="K3" s="18"/>
      <c r="L3" s="3"/>
    </row>
    <row r="4" spans="1:12">
      <c r="A4" s="3"/>
      <c r="B4" s="4">
        <f>B3+tau</f>
        <v>0.1</v>
      </c>
      <c r="C4" s="5">
        <f t="shared" ref="C4:C35" si="0">v0-((g*tau+alfa2*tau*v0)*((1-alfa2*tau)^(B4/tau)-1)/(alfa2*tau))</f>
        <v>-1.0000000000000009</v>
      </c>
      <c r="D4" s="6">
        <f t="shared" ref="D4:D35" si="1">x0+v0*B4+((g+alfa2*v0)/(alfa2^2))*((1-alfa2*tau)*((1-alfa2*tau)^(B4/tau)-1)+alfa2*B4)</f>
        <v>49.9</v>
      </c>
      <c r="E4" s="3"/>
      <c r="F4" s="19" t="s">
        <v>7</v>
      </c>
      <c r="G4" s="20">
        <v>50</v>
      </c>
      <c r="H4" s="21" t="s">
        <v>11</v>
      </c>
      <c r="I4" s="20">
        <v>0.6</v>
      </c>
      <c r="J4" s="20"/>
      <c r="K4" s="22"/>
      <c r="L4" s="3"/>
    </row>
    <row r="5" spans="1:12">
      <c r="A5" s="3"/>
      <c r="B5" s="4">
        <v>0.2</v>
      </c>
      <c r="C5" s="5">
        <f t="shared" si="0"/>
        <v>-1.9400000000000011</v>
      </c>
      <c r="D5" s="6">
        <f t="shared" si="1"/>
        <v>49.706000000000003</v>
      </c>
      <c r="E5" s="3"/>
      <c r="F5" s="3"/>
      <c r="G5" s="3"/>
      <c r="H5" s="3"/>
      <c r="I5" s="3"/>
      <c r="J5" s="3"/>
      <c r="K5" s="3"/>
      <c r="L5" s="3"/>
    </row>
    <row r="6" spans="1:12">
      <c r="A6" s="3"/>
      <c r="B6" s="4">
        <v>0.30000000000000004</v>
      </c>
      <c r="C6" s="5">
        <f t="shared" si="0"/>
        <v>-2.8236000000000021</v>
      </c>
      <c r="D6" s="6">
        <f t="shared" si="1"/>
        <v>49.423639999999999</v>
      </c>
      <c r="E6" s="3"/>
      <c r="F6" s="3"/>
      <c r="G6" s="3"/>
      <c r="H6" s="3"/>
      <c r="I6" s="3"/>
      <c r="J6" s="3"/>
      <c r="K6" s="3"/>
      <c r="L6" s="3"/>
    </row>
    <row r="7" spans="1:12">
      <c r="A7" s="3"/>
      <c r="B7" s="4">
        <v>0.4</v>
      </c>
      <c r="C7" s="5">
        <f t="shared" si="0"/>
        <v>-3.6541840000000012</v>
      </c>
      <c r="D7" s="6">
        <f t="shared" si="1"/>
        <v>49.058221600000003</v>
      </c>
      <c r="E7" s="3"/>
      <c r="F7" s="3"/>
      <c r="G7" s="3"/>
      <c r="H7" s="3"/>
      <c r="I7" s="3"/>
      <c r="J7" s="3"/>
      <c r="K7" s="3"/>
      <c r="L7" s="3"/>
    </row>
    <row r="8" spans="1:12">
      <c r="A8" s="3"/>
      <c r="B8" s="4">
        <v>0.5</v>
      </c>
      <c r="C8" s="5">
        <f t="shared" si="0"/>
        <v>-4.4349329600000029</v>
      </c>
      <c r="D8" s="6">
        <f t="shared" si="1"/>
        <v>48.614728304000003</v>
      </c>
      <c r="E8" s="3"/>
      <c r="F8" s="3"/>
      <c r="G8" s="3"/>
      <c r="H8" s="3"/>
      <c r="I8" s="3"/>
      <c r="J8" s="3"/>
      <c r="K8" s="3"/>
      <c r="L8" s="3"/>
    </row>
    <row r="9" spans="1:12">
      <c r="A9" s="3"/>
      <c r="B9" s="4">
        <v>0.6</v>
      </c>
      <c r="C9" s="5">
        <f t="shared" si="0"/>
        <v>-5.1688369824000029</v>
      </c>
      <c r="D9" s="6">
        <f t="shared" si="1"/>
        <v>48.097844605760002</v>
      </c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4">
        <v>0.7</v>
      </c>
      <c r="C10" s="5">
        <f t="shared" si="0"/>
        <v>-5.8587067634560048</v>
      </c>
      <c r="D10" s="6">
        <f t="shared" si="1"/>
        <v>47.51197392941441</v>
      </c>
      <c r="E10" s="3"/>
      <c r="F10" s="3"/>
      <c r="G10" s="3"/>
      <c r="H10" s="3"/>
      <c r="I10" s="3"/>
      <c r="J10" s="3"/>
      <c r="K10" s="3"/>
      <c r="L10" s="3"/>
    </row>
    <row r="11" spans="1:12">
      <c r="A11" s="3"/>
      <c r="B11" s="4">
        <v>0.79999999999999993</v>
      </c>
      <c r="C11" s="5">
        <f t="shared" si="0"/>
        <v>-6.5071843576486437</v>
      </c>
      <c r="D11" s="6">
        <f t="shared" si="1"/>
        <v>46.861255493649544</v>
      </c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4">
        <v>0.89999999999999991</v>
      </c>
      <c r="C12" s="5">
        <f t="shared" si="0"/>
        <v>-7.1167532961897262</v>
      </c>
      <c r="D12" s="6">
        <f t="shared" si="1"/>
        <v>46.149580164030574</v>
      </c>
      <c r="E12" s="3"/>
      <c r="F12" s="3"/>
      <c r="G12" s="3"/>
      <c r="H12" s="3"/>
      <c r="I12" s="3"/>
      <c r="J12" s="3"/>
      <c r="K12" s="3"/>
      <c r="L12" s="3"/>
    </row>
    <row r="13" spans="1:12">
      <c r="A13" s="3"/>
      <c r="B13" s="4">
        <v>0.99999999999999989</v>
      </c>
      <c r="C13" s="5">
        <f t="shared" si="0"/>
        <v>-7.6897480984183426</v>
      </c>
      <c r="D13" s="6">
        <f t="shared" si="1"/>
        <v>45.380605354188738</v>
      </c>
      <c r="E13" s="3"/>
      <c r="F13" s="3"/>
      <c r="G13" s="3"/>
      <c r="H13" s="3"/>
      <c r="I13" s="3"/>
      <c r="J13" s="3"/>
      <c r="K13" s="3"/>
      <c r="L13" s="3"/>
    </row>
    <row r="14" spans="1:12">
      <c r="A14" s="3"/>
      <c r="B14" s="4">
        <v>1.0999999999999999</v>
      </c>
      <c r="C14" s="5">
        <f t="shared" si="0"/>
        <v>-8.2283632125132424</v>
      </c>
      <c r="D14" s="6">
        <f t="shared" si="1"/>
        <v>44.557769032937415</v>
      </c>
      <c r="E14" s="3"/>
      <c r="F14" s="3"/>
      <c r="G14" s="3"/>
      <c r="H14" s="3"/>
      <c r="I14" s="3"/>
      <c r="J14" s="3"/>
      <c r="K14" s="3"/>
      <c r="L14" s="3"/>
    </row>
    <row r="15" spans="1:12">
      <c r="A15" s="3"/>
      <c r="B15" s="4">
        <v>1.2</v>
      </c>
      <c r="C15" s="5">
        <f t="shared" si="0"/>
        <v>-8.7346614197624479</v>
      </c>
      <c r="D15" s="6">
        <f t="shared" si="1"/>
        <v>43.68430289096117</v>
      </c>
      <c r="E15" s="3"/>
      <c r="F15" s="3"/>
      <c r="G15" s="3"/>
      <c r="H15" s="3"/>
      <c r="I15" s="3"/>
      <c r="J15" s="3"/>
      <c r="K15" s="3"/>
      <c r="L15" s="3"/>
    </row>
    <row r="16" spans="1:12">
      <c r="A16" s="3"/>
      <c r="B16" s="4">
        <v>1.3</v>
      </c>
      <c r="C16" s="5">
        <f t="shared" si="0"/>
        <v>-9.2105817345766994</v>
      </c>
      <c r="D16" s="6">
        <f t="shared" si="1"/>
        <v>42.763244717503497</v>
      </c>
      <c r="E16" s="3"/>
      <c r="F16" s="3"/>
      <c r="G16" s="3"/>
      <c r="H16" s="3"/>
      <c r="I16" s="3"/>
      <c r="J16" s="3"/>
      <c r="K16" s="3"/>
      <c r="L16" s="3"/>
    </row>
    <row r="17" spans="1:12">
      <c r="A17" s="23"/>
      <c r="B17" s="4">
        <v>1.4000000000000001</v>
      </c>
      <c r="C17" s="5">
        <f t="shared" si="0"/>
        <v>-9.6579468305020963</v>
      </c>
      <c r="D17" s="6">
        <f t="shared" si="1"/>
        <v>41.797450034453277</v>
      </c>
      <c r="E17" s="3"/>
      <c r="F17" s="3"/>
      <c r="G17" s="3"/>
      <c r="H17" s="3"/>
      <c r="I17" s="3"/>
      <c r="J17" s="3"/>
      <c r="K17" s="3"/>
      <c r="L17" s="3"/>
    </row>
    <row r="18" spans="1:12">
      <c r="A18" s="23"/>
      <c r="B18" s="4">
        <v>1.5000000000000002</v>
      </c>
      <c r="C18" s="5">
        <f t="shared" si="0"/>
        <v>-10.078470020671976</v>
      </c>
      <c r="D18" s="6">
        <f t="shared" si="1"/>
        <v>40.78960303238609</v>
      </c>
      <c r="E18" s="3"/>
      <c r="F18" s="3"/>
      <c r="G18" s="3"/>
      <c r="H18" s="3"/>
      <c r="I18" s="3"/>
      <c r="J18" s="3"/>
      <c r="K18" s="3"/>
      <c r="L18" s="3"/>
    </row>
    <row r="19" spans="1:12">
      <c r="A19" s="23"/>
      <c r="B19" s="4">
        <v>1.6000000000000003</v>
      </c>
      <c r="C19" s="5">
        <f t="shared" si="0"/>
        <v>-10.47376181943166</v>
      </c>
      <c r="D19" s="6">
        <f t="shared" si="1"/>
        <v>39.742226850442925</v>
      </c>
      <c r="E19" s="3"/>
      <c r="F19" s="3"/>
      <c r="G19" s="3"/>
      <c r="H19" s="3"/>
      <c r="I19" s="3"/>
      <c r="J19" s="3"/>
      <c r="K19" s="3"/>
      <c r="L19" s="3"/>
    </row>
    <row r="20" spans="1:12">
      <c r="A20" s="23"/>
      <c r="B20" s="4">
        <v>1.7000000000000004</v>
      </c>
      <c r="C20" s="5">
        <f t="shared" si="0"/>
        <v>-10.845336110265761</v>
      </c>
      <c r="D20" s="6">
        <f t="shared" si="1"/>
        <v>38.657693239416346</v>
      </c>
      <c r="E20" s="3"/>
      <c r="F20" s="3"/>
      <c r="G20" s="3"/>
      <c r="H20" s="3"/>
      <c r="I20" s="3"/>
      <c r="J20" s="3"/>
      <c r="K20" s="3"/>
      <c r="L20" s="3"/>
    </row>
    <row r="21" spans="1:12">
      <c r="A21" s="23"/>
      <c r="B21" s="4">
        <v>1.8000000000000005</v>
      </c>
      <c r="C21" s="5">
        <f t="shared" si="0"/>
        <v>-11.194615943649815</v>
      </c>
      <c r="D21" s="6">
        <f t="shared" si="1"/>
        <v>37.538231645051368</v>
      </c>
      <c r="E21" s="3"/>
      <c r="F21" s="3"/>
      <c r="G21" s="3"/>
      <c r="H21" s="3"/>
      <c r="I21" s="3"/>
      <c r="J21" s="3"/>
      <c r="K21" s="3"/>
      <c r="L21" s="3"/>
    </row>
    <row r="22" spans="1:12">
      <c r="A22" s="23"/>
      <c r="B22" s="4">
        <v>1.9000000000000006</v>
      </c>
      <c r="C22" s="5">
        <f t="shared" si="0"/>
        <v>-11.522938987030825</v>
      </c>
      <c r="D22" s="6">
        <f t="shared" si="1"/>
        <v>36.385937746348283</v>
      </c>
      <c r="E22" s="3"/>
      <c r="F22" s="3"/>
      <c r="G22" s="3"/>
      <c r="H22" s="3"/>
      <c r="I22" s="3"/>
      <c r="J22" s="3"/>
      <c r="K22" s="3"/>
      <c r="L22" s="3"/>
    </row>
    <row r="23" spans="1:12">
      <c r="A23" s="23"/>
      <c r="B23" s="4">
        <v>2.0000000000000004</v>
      </c>
      <c r="C23" s="5">
        <f t="shared" si="0"/>
        <v>-11.831562647808976</v>
      </c>
      <c r="D23" s="6">
        <f t="shared" si="1"/>
        <v>35.202781481567392</v>
      </c>
      <c r="E23" s="3"/>
      <c r="F23" s="3"/>
      <c r="G23" s="3"/>
      <c r="H23" s="3"/>
      <c r="I23" s="3"/>
      <c r="J23" s="3"/>
      <c r="K23" s="3"/>
      <c r="L23" s="3"/>
    </row>
    <row r="24" spans="1:12">
      <c r="A24" s="23"/>
      <c r="B24" s="4">
        <v>2.1000000000000005</v>
      </c>
      <c r="C24" s="5">
        <f t="shared" si="0"/>
        <v>-12.121668888940439</v>
      </c>
      <c r="D24" s="6">
        <f t="shared" si="1"/>
        <v>33.990614592673346</v>
      </c>
      <c r="E24" s="3"/>
      <c r="F24" s="3"/>
      <c r="G24" s="3"/>
      <c r="H24" s="3"/>
      <c r="I24" s="3"/>
      <c r="J24" s="3"/>
      <c r="K24" s="3"/>
      <c r="L24" s="3"/>
    </row>
    <row r="25" spans="1:12">
      <c r="A25" s="23"/>
      <c r="B25" s="4">
        <v>2.2000000000000006</v>
      </c>
      <c r="C25" s="5">
        <f t="shared" si="0"/>
        <v>-12.394368755604013</v>
      </c>
      <c r="D25" s="6">
        <f t="shared" si="1"/>
        <v>32.751177717112938</v>
      </c>
      <c r="E25" s="3"/>
      <c r="F25" s="3"/>
      <c r="G25" s="3"/>
      <c r="H25" s="3"/>
      <c r="I25" s="3"/>
      <c r="J25" s="3"/>
      <c r="K25" s="3"/>
      <c r="L25" s="3"/>
    </row>
    <row r="26" spans="1:12">
      <c r="A26" s="23"/>
      <c r="B26" s="4">
        <v>2.3000000000000007</v>
      </c>
      <c r="C26" s="5">
        <f t="shared" si="0"/>
        <v>-12.650706630267772</v>
      </c>
      <c r="D26" s="6">
        <f t="shared" si="1"/>
        <v>31.486107054086165</v>
      </c>
      <c r="E26" s="3"/>
      <c r="F26" s="3"/>
      <c r="G26" s="3"/>
      <c r="H26" s="3"/>
      <c r="I26" s="3"/>
      <c r="J26" s="3"/>
      <c r="K26" s="3"/>
      <c r="L26" s="3"/>
    </row>
    <row r="27" spans="1:12">
      <c r="A27" s="23"/>
      <c r="B27" s="4">
        <v>2.4000000000000008</v>
      </c>
      <c r="C27" s="5">
        <f t="shared" si="0"/>
        <v>-12.891664232451708</v>
      </c>
      <c r="D27" s="6">
        <f t="shared" si="1"/>
        <v>30.196940630840995</v>
      </c>
      <c r="E27" s="3"/>
      <c r="F27" s="3"/>
      <c r="G27" s="3"/>
      <c r="H27" s="3"/>
      <c r="I27" s="3"/>
      <c r="J27" s="3"/>
      <c r="K27" s="3"/>
      <c r="L27" s="3"/>
    </row>
    <row r="28" spans="1:12">
      <c r="A28" s="23"/>
      <c r="B28" s="4">
        <v>2.5000000000000009</v>
      </c>
      <c r="C28" s="5">
        <f t="shared" si="0"/>
        <v>-13.118164378504606</v>
      </c>
      <c r="D28" s="6">
        <f t="shared" si="1"/>
        <v>28.885124192990531</v>
      </c>
      <c r="E28" s="3"/>
      <c r="F28" s="3"/>
      <c r="G28" s="3"/>
      <c r="H28" s="3"/>
      <c r="I28" s="3"/>
      <c r="J28" s="3"/>
      <c r="K28" s="3"/>
      <c r="L28" s="3"/>
    </row>
    <row r="29" spans="1:12">
      <c r="A29" s="23"/>
      <c r="B29" s="4">
        <v>2.600000000000001</v>
      </c>
      <c r="C29" s="5">
        <f t="shared" si="0"/>
        <v>-13.331074515794329</v>
      </c>
      <c r="D29" s="6">
        <f t="shared" si="1"/>
        <v>27.552016741411098</v>
      </c>
      <c r="E29" s="3"/>
      <c r="F29" s="3"/>
      <c r="G29" s="3"/>
      <c r="H29" s="3"/>
      <c r="I29" s="3"/>
      <c r="J29" s="3"/>
      <c r="K29" s="3"/>
      <c r="L29" s="3"/>
    </row>
    <row r="30" spans="1:12">
      <c r="A30" s="23"/>
      <c r="B30" s="4">
        <v>2.7000000000000011</v>
      </c>
      <c r="C30" s="5">
        <f t="shared" si="0"/>
        <v>-13.531210044846668</v>
      </c>
      <c r="D30" s="6">
        <f t="shared" si="1"/>
        <v>26.198895736926428</v>
      </c>
      <c r="E30" s="3"/>
      <c r="F30" s="3"/>
      <c r="G30" s="3"/>
      <c r="H30" s="3"/>
      <c r="I30" s="3"/>
      <c r="J30" s="3"/>
      <c r="K30" s="3"/>
      <c r="L30" s="3"/>
    </row>
    <row r="31" spans="1:12">
      <c r="A31" s="23"/>
      <c r="B31" s="4">
        <v>2.8000000000000012</v>
      </c>
      <c r="C31" s="5">
        <f t="shared" si="0"/>
        <v>-13.71933744215587</v>
      </c>
      <c r="D31" s="6">
        <f t="shared" si="1"/>
        <v>24.826961992710842</v>
      </c>
      <c r="E31" s="3"/>
      <c r="F31" s="3"/>
      <c r="G31" s="3"/>
      <c r="H31" s="3"/>
      <c r="I31" s="3"/>
      <c r="J31" s="3"/>
      <c r="K31" s="3"/>
      <c r="L31" s="3"/>
    </row>
    <row r="32" spans="1:12">
      <c r="A32" s="23"/>
      <c r="B32" s="4">
        <v>2.9000000000000012</v>
      </c>
      <c r="C32" s="5">
        <f t="shared" si="0"/>
        <v>-13.896177195626517</v>
      </c>
      <c r="D32" s="6">
        <f t="shared" si="1"/>
        <v>23.437344273148188</v>
      </c>
      <c r="E32" s="3"/>
      <c r="F32" s="3"/>
      <c r="G32" s="3"/>
      <c r="H32" s="3"/>
      <c r="I32" s="3"/>
      <c r="J32" s="3"/>
      <c r="K32" s="3"/>
      <c r="L32" s="3"/>
    </row>
    <row r="33" spans="1:12">
      <c r="A33" s="23"/>
      <c r="B33" s="4">
        <v>3.0000000000000013</v>
      </c>
      <c r="C33" s="5">
        <f t="shared" si="0"/>
        <v>-14.062406563888926</v>
      </c>
      <c r="D33" s="6">
        <f t="shared" si="1"/>
        <v>22.0311036167593</v>
      </c>
      <c r="E33" s="3"/>
      <c r="F33" s="3"/>
      <c r="G33" s="3"/>
      <c r="H33" s="3"/>
      <c r="I33" s="3"/>
      <c r="J33" s="3"/>
      <c r="K33" s="3"/>
      <c r="L33" s="3"/>
    </row>
    <row r="34" spans="1:12">
      <c r="A34" s="23"/>
      <c r="B34" s="4">
        <v>3.1000000000000014</v>
      </c>
      <c r="C34" s="5">
        <f t="shared" si="0"/>
        <v>-14.218662170055593</v>
      </c>
      <c r="D34" s="6">
        <f t="shared" si="1"/>
        <v>20.609237399753738</v>
      </c>
      <c r="E34" s="3"/>
      <c r="F34" s="3"/>
      <c r="G34" s="3"/>
      <c r="H34" s="3"/>
      <c r="I34" s="3"/>
      <c r="J34" s="3"/>
      <c r="K34" s="3"/>
      <c r="L34" s="3"/>
    </row>
    <row r="35" spans="1:12">
      <c r="A35" s="23"/>
      <c r="B35" s="4">
        <v>3.2000000000000015</v>
      </c>
      <c r="C35" s="5">
        <f t="shared" si="0"/>
        <v>-14.365542439852257</v>
      </c>
      <c r="D35" s="6">
        <f t="shared" si="1"/>
        <v>19.172683155768507</v>
      </c>
      <c r="E35" s="3"/>
      <c r="F35" s="3"/>
      <c r="G35" s="3"/>
      <c r="H35" s="3"/>
      <c r="I35" s="3"/>
      <c r="J35" s="3"/>
      <c r="K35" s="3"/>
      <c r="L35" s="3"/>
    </row>
    <row r="36" spans="1:12">
      <c r="A36" s="23"/>
      <c r="B36" s="4">
        <v>3.3000000000000016</v>
      </c>
      <c r="C36" s="5">
        <f t="shared" ref="C36:C67" si="2">v0-((g*tau+alfa2*tau*v0)*((1-alfa2*tau)^(B36/tau)-1)/(alfa2*tau))</f>
        <v>-14.503609893461121</v>
      </c>
      <c r="D36" s="6">
        <f t="shared" ref="D36:D67" si="3">x0+v0*B36+((g+alfa2*v0)/(alfa2^2))*((1-alfa2*tau)*((1-alfa2*tau)^(B36/tau)-1)+alfa2*B36)</f>
        <v>17.722322166422401</v>
      </c>
      <c r="E36" s="3"/>
      <c r="F36" s="3"/>
      <c r="G36" s="3"/>
      <c r="H36" s="3"/>
      <c r="I36" s="3"/>
      <c r="J36" s="3"/>
      <c r="K36" s="3"/>
      <c r="L36" s="3"/>
    </row>
    <row r="37" spans="1:12">
      <c r="A37" s="23"/>
      <c r="B37" s="4">
        <v>3.4000000000000017</v>
      </c>
      <c r="C37" s="5">
        <f t="shared" si="2"/>
        <v>-14.633393299853454</v>
      </c>
      <c r="D37" s="6">
        <f t="shared" si="3"/>
        <v>16.258982836437049</v>
      </c>
      <c r="E37" s="3"/>
      <c r="F37" s="3"/>
      <c r="G37" s="3"/>
      <c r="H37" s="3"/>
      <c r="I37" s="3"/>
      <c r="J37" s="3"/>
      <c r="K37" s="3"/>
      <c r="L37" s="3"/>
    </row>
    <row r="38" spans="1:12">
      <c r="A38" s="23"/>
      <c r="B38" s="4">
        <v>3.5000000000000018</v>
      </c>
      <c r="C38" s="5">
        <f t="shared" si="2"/>
        <v>-14.755389701862248</v>
      </c>
      <c r="D38" s="6">
        <f t="shared" si="3"/>
        <v>14.783443866250821</v>
      </c>
      <c r="E38" s="3"/>
      <c r="F38" s="3"/>
      <c r="G38" s="3"/>
      <c r="H38" s="3"/>
      <c r="I38" s="3"/>
      <c r="J38" s="3"/>
      <c r="K38" s="3"/>
      <c r="L38" s="3"/>
    </row>
    <row r="39" spans="1:12">
      <c r="A39" s="23"/>
      <c r="B39" s="4">
        <v>3.6000000000000019</v>
      </c>
      <c r="C39" s="5">
        <f t="shared" si="2"/>
        <v>-14.870066319750512</v>
      </c>
      <c r="D39" s="6">
        <f t="shared" si="3"/>
        <v>13.296437234275771</v>
      </c>
      <c r="E39" s="3"/>
      <c r="F39" s="3"/>
      <c r="G39" s="3"/>
      <c r="H39" s="3"/>
      <c r="I39" s="3"/>
      <c r="J39" s="3"/>
      <c r="K39" s="3"/>
      <c r="L39" s="3"/>
    </row>
    <row r="40" spans="1:12">
      <c r="A40" s="23"/>
      <c r="B40" s="4">
        <v>3.700000000000002</v>
      </c>
      <c r="C40" s="5">
        <f t="shared" si="2"/>
        <v>-14.977862340565482</v>
      </c>
      <c r="D40" s="6">
        <f t="shared" si="3"/>
        <v>11.798651000219216</v>
      </c>
      <c r="E40" s="3"/>
      <c r="F40" s="3"/>
      <c r="G40" s="3"/>
      <c r="H40" s="3"/>
      <c r="I40" s="3"/>
      <c r="J40" s="3"/>
      <c r="K40" s="3"/>
      <c r="L40" s="3"/>
    </row>
    <row r="41" spans="1:12">
      <c r="A41" s="23"/>
      <c r="B41" s="4">
        <v>3.800000000000002</v>
      </c>
      <c r="C41" s="5">
        <f t="shared" si="2"/>
        <v>-15.079190600131554</v>
      </c>
      <c r="D41" s="6">
        <f t="shared" si="3"/>
        <v>10.290731940206065</v>
      </c>
      <c r="E41" s="3"/>
      <c r="F41" s="3"/>
      <c r="G41" s="3"/>
      <c r="H41" s="3"/>
      <c r="I41" s="3"/>
      <c r="J41" s="3"/>
      <c r="K41" s="3"/>
      <c r="L41" s="3"/>
    </row>
    <row r="42" spans="1:12">
      <c r="A42" s="23"/>
      <c r="B42" s="4">
        <v>3.9000000000000021</v>
      </c>
      <c r="C42" s="5">
        <f t="shared" si="2"/>
        <v>-15.17443916412366</v>
      </c>
      <c r="D42" s="6">
        <f t="shared" si="3"/>
        <v>8.7732880237937039</v>
      </c>
      <c r="E42" s="3"/>
      <c r="F42" s="3"/>
      <c r="G42" s="3"/>
      <c r="H42" s="3"/>
      <c r="I42" s="3"/>
      <c r="J42" s="3"/>
      <c r="K42" s="3"/>
      <c r="L42" s="3"/>
    </row>
    <row r="43" spans="1:12">
      <c r="A43" s="23"/>
      <c r="B43" s="7">
        <v>4.0000000000000018</v>
      </c>
      <c r="C43" s="8">
        <f t="shared" si="2"/>
        <v>-15.263972814276242</v>
      </c>
      <c r="D43" s="9">
        <f t="shared" si="3"/>
        <v>7.2468907423660838</v>
      </c>
      <c r="E43" s="3"/>
      <c r="F43" s="3"/>
      <c r="G43" s="3"/>
      <c r="H43" s="3"/>
      <c r="I43" s="3"/>
      <c r="J43" s="3"/>
      <c r="K43" s="3"/>
      <c r="L43" s="3"/>
    </row>
    <row r="44" spans="1:12">
      <c r="A44" s="23"/>
      <c r="B44" s="2">
        <v>4.1000000000000014</v>
      </c>
      <c r="C44" s="5">
        <f t="shared" si="2"/>
        <v>-15.348134445419667</v>
      </c>
      <c r="D44" s="5">
        <f t="shared" si="3"/>
        <v>5.7120772978241234</v>
      </c>
      <c r="E44" s="3"/>
      <c r="F44" s="1"/>
      <c r="G44" s="1"/>
      <c r="H44" s="1"/>
      <c r="I44" s="1"/>
      <c r="J44" s="1"/>
      <c r="K44" s="1"/>
      <c r="L44" s="3"/>
    </row>
    <row r="45" spans="1:12">
      <c r="A45" s="23"/>
      <c r="B45" s="5">
        <v>4.2000000000000011</v>
      </c>
      <c r="C45" s="5">
        <f t="shared" si="2"/>
        <v>-15.427246378694486</v>
      </c>
      <c r="D45" s="5">
        <f t="shared" si="3"/>
        <v>4.1693526599546757</v>
      </c>
      <c r="E45" s="16"/>
      <c r="F45" s="1"/>
      <c r="G45" s="1"/>
      <c r="H45" s="1"/>
      <c r="I45" s="1"/>
      <c r="J45" s="1"/>
      <c r="K45" s="1"/>
      <c r="L45" s="3"/>
    </row>
    <row r="46" spans="1:12">
      <c r="A46" s="23"/>
      <c r="B46" s="5">
        <v>4.3000000000000007</v>
      </c>
      <c r="C46" s="5">
        <f t="shared" si="2"/>
        <v>-15.501611595972816</v>
      </c>
      <c r="D46" s="5">
        <f t="shared" si="3"/>
        <v>2.6191915003573882</v>
      </c>
      <c r="E46" s="16"/>
      <c r="F46" s="1"/>
      <c r="G46" s="1"/>
      <c r="H46" s="1"/>
      <c r="I46" s="1"/>
      <c r="J46" s="1"/>
      <c r="K46" s="1"/>
      <c r="L46" s="3"/>
    </row>
    <row r="47" spans="1:12">
      <c r="A47" s="23"/>
      <c r="B47" s="5">
        <v>4.4000000000000004</v>
      </c>
      <c r="C47" s="5">
        <f t="shared" si="2"/>
        <v>-15.571514900214446</v>
      </c>
      <c r="D47" s="5">
        <f t="shared" si="3"/>
        <v>1.0620400103359557</v>
      </c>
      <c r="E47" s="16"/>
      <c r="F47" s="1"/>
      <c r="G47" s="1"/>
      <c r="H47" s="1"/>
      <c r="I47" s="1"/>
      <c r="J47" s="1"/>
      <c r="K47" s="1"/>
      <c r="L47" s="3"/>
    </row>
    <row r="48" spans="1:12">
      <c r="A48" s="23"/>
      <c r="B48" s="5">
        <v>4.5</v>
      </c>
      <c r="C48" s="5">
        <f t="shared" si="2"/>
        <v>-15.637224006201578</v>
      </c>
      <c r="D48" s="5">
        <f t="shared" si="3"/>
        <v>-0.50168239028418782</v>
      </c>
      <c r="E48" s="16"/>
      <c r="F48" s="1"/>
      <c r="G48" s="1"/>
      <c r="H48" s="1"/>
      <c r="I48" s="1"/>
      <c r="J48" s="1"/>
      <c r="K48" s="1"/>
      <c r="L48" s="3"/>
    </row>
    <row r="49" spans="1:12">
      <c r="A49" s="23"/>
      <c r="B49" s="5">
        <v>4.5999999999999996</v>
      </c>
      <c r="C49" s="5">
        <f t="shared" si="2"/>
        <v>-15.698990565829485</v>
      </c>
      <c r="D49" s="5">
        <f t="shared" si="3"/>
        <v>-2.0715814468671425</v>
      </c>
      <c r="E49" s="16"/>
      <c r="F49" s="1"/>
      <c r="G49" s="1"/>
      <c r="H49" s="1"/>
      <c r="I49" s="1"/>
      <c r="J49" s="1"/>
      <c r="K49" s="1"/>
      <c r="L49" s="3"/>
    </row>
    <row r="50" spans="1:12">
      <c r="A50" s="23"/>
      <c r="B50" s="5">
        <v>4.6999999999999993</v>
      </c>
      <c r="C50" s="5">
        <f t="shared" si="2"/>
        <v>-15.757051131879717</v>
      </c>
      <c r="D50" s="5">
        <f t="shared" si="3"/>
        <v>-3.6472865600550932</v>
      </c>
      <c r="E50" s="16"/>
      <c r="F50" s="1"/>
      <c r="G50" s="1"/>
      <c r="H50" s="1"/>
      <c r="I50" s="1"/>
      <c r="J50" s="1"/>
      <c r="K50" s="1"/>
      <c r="L50" s="3"/>
    </row>
    <row r="51" spans="1:12">
      <c r="A51" s="23"/>
      <c r="B51" s="5">
        <v>4.7999999999999989</v>
      </c>
      <c r="C51" s="5">
        <f t="shared" si="2"/>
        <v>-15.811628063966934</v>
      </c>
      <c r="D51" s="5">
        <f t="shared" si="3"/>
        <v>-5.228449366451791</v>
      </c>
      <c r="E51" s="16"/>
      <c r="F51" s="1"/>
      <c r="G51" s="1"/>
      <c r="H51" s="1"/>
      <c r="I51" s="1"/>
      <c r="J51" s="1"/>
      <c r="K51" s="1"/>
      <c r="L51" s="3"/>
    </row>
    <row r="52" spans="1:12">
      <c r="A52" s="23"/>
      <c r="B52" s="5">
        <v>4.8999999999999986</v>
      </c>
      <c r="C52" s="5">
        <f t="shared" si="2"/>
        <v>-15.862930380128917</v>
      </c>
      <c r="D52" s="5">
        <f t="shared" si="3"/>
        <v>-6.8147424044646812</v>
      </c>
      <c r="E52" s="16"/>
      <c r="F52" s="1"/>
      <c r="G52" s="1"/>
      <c r="H52" s="1"/>
      <c r="I52" s="1"/>
      <c r="J52" s="1"/>
      <c r="K52" s="1"/>
      <c r="L52" s="3"/>
    </row>
    <row r="53" spans="1:12">
      <c r="A53" s="23"/>
      <c r="B53" s="5">
        <v>4.9999999999999982</v>
      </c>
      <c r="C53" s="5">
        <f t="shared" si="2"/>
        <v>-15.911154557321183</v>
      </c>
      <c r="D53" s="5">
        <f t="shared" si="3"/>
        <v>-8.4058578601967824</v>
      </c>
      <c r="E53" s="16"/>
      <c r="F53" s="1"/>
      <c r="G53" s="1"/>
      <c r="H53" s="1"/>
      <c r="I53" s="1"/>
      <c r="J53" s="1"/>
      <c r="K53" s="1"/>
      <c r="L53" s="3"/>
    </row>
    <row r="54" spans="1:12">
      <c r="A54" s="23"/>
      <c r="B54" s="5">
        <v>5.0999999999999979</v>
      </c>
      <c r="C54" s="5">
        <f t="shared" si="2"/>
        <v>-15.956485283881911</v>
      </c>
      <c r="D54" s="5">
        <f t="shared" si="3"/>
        <v>-10.001506388584978</v>
      </c>
      <c r="E54" s="16"/>
      <c r="F54" s="1"/>
      <c r="G54" s="1"/>
      <c r="H54" s="1"/>
      <c r="I54" s="1"/>
      <c r="J54" s="1"/>
      <c r="K54" s="1"/>
      <c r="L54" s="3"/>
    </row>
    <row r="55" spans="1:12">
      <c r="A55" s="23"/>
      <c r="B55" s="5">
        <v>5.1999999999999975</v>
      </c>
      <c r="C55" s="5">
        <f t="shared" si="2"/>
        <v>-15.999096166848997</v>
      </c>
      <c r="D55" s="5">
        <f t="shared" si="3"/>
        <v>-11.601416005269868</v>
      </c>
      <c r="E55" s="16"/>
      <c r="F55" s="1"/>
      <c r="G55" s="1"/>
      <c r="H55" s="1"/>
      <c r="I55" s="1"/>
      <c r="J55" s="1"/>
      <c r="K55" s="1"/>
      <c r="L55" s="3"/>
    </row>
    <row r="56" spans="1:12">
      <c r="A56" s="23"/>
      <c r="B56" s="5">
        <v>5.2999999999999972</v>
      </c>
      <c r="C56" s="5">
        <f t="shared" si="2"/>
        <v>-16.039150396838057</v>
      </c>
      <c r="D56" s="5">
        <f t="shared" si="3"/>
        <v>-13.205331044953681</v>
      </c>
      <c r="E56" s="16"/>
      <c r="F56" s="1"/>
      <c r="G56" s="1"/>
      <c r="H56" s="1"/>
      <c r="I56" s="1"/>
      <c r="J56" s="1"/>
      <c r="K56" s="1"/>
      <c r="L56" s="3"/>
    </row>
    <row r="57" spans="1:12">
      <c r="A57" s="23"/>
      <c r="B57" s="5">
        <v>5.3999999999999968</v>
      </c>
      <c r="C57" s="5">
        <f t="shared" si="2"/>
        <v>-16.076801373027774</v>
      </c>
      <c r="D57" s="5">
        <f t="shared" si="3"/>
        <v>-14.813011182256446</v>
      </c>
      <c r="E57" s="16"/>
      <c r="F57" s="1"/>
      <c r="G57" s="1"/>
      <c r="H57" s="1"/>
      <c r="I57" s="1"/>
      <c r="J57" s="1"/>
      <c r="K57" s="1"/>
      <c r="L57" s="3"/>
    </row>
    <row r="58" spans="1:12">
      <c r="A58" s="23"/>
      <c r="B58" s="5">
        <v>5.4999999999999964</v>
      </c>
      <c r="C58" s="5">
        <f t="shared" si="2"/>
        <v>-16.112193290646108</v>
      </c>
      <c r="D58" s="5">
        <f t="shared" si="3"/>
        <v>-16.424230511321028</v>
      </c>
      <c r="E58" s="16"/>
      <c r="F58" s="1"/>
      <c r="G58" s="1"/>
      <c r="H58" s="1"/>
      <c r="I58" s="1"/>
      <c r="J58" s="1"/>
      <c r="K58" s="1"/>
      <c r="L58" s="3"/>
    </row>
    <row r="59" spans="1:12">
      <c r="A59" s="23"/>
      <c r="B59" s="5">
        <v>5.5999999999999961</v>
      </c>
      <c r="C59" s="5">
        <f t="shared" si="2"/>
        <v>-16.145461693207341</v>
      </c>
      <c r="D59" s="5">
        <f t="shared" si="3"/>
        <v>-18.038776680641774</v>
      </c>
      <c r="E59" s="16"/>
      <c r="F59" s="1"/>
      <c r="G59" s="1"/>
      <c r="H59" s="1"/>
      <c r="I59" s="1"/>
      <c r="J59" s="1"/>
      <c r="K59" s="1"/>
      <c r="L59" s="3"/>
    </row>
    <row r="60" spans="1:12">
      <c r="A60" s="23"/>
      <c r="B60" s="5">
        <v>5.6999999999999957</v>
      </c>
      <c r="C60" s="5">
        <f t="shared" si="2"/>
        <v>-16.176733991614899</v>
      </c>
      <c r="D60" s="5">
        <f t="shared" si="3"/>
        <v>-19.65645007980325</v>
      </c>
      <c r="E60" s="16"/>
      <c r="F60" s="1"/>
      <c r="G60" s="1"/>
      <c r="H60" s="1"/>
      <c r="I60" s="1"/>
      <c r="J60" s="1"/>
      <c r="K60" s="1"/>
      <c r="L60" s="3"/>
    </row>
    <row r="61" spans="1:12">
      <c r="A61" s="23"/>
      <c r="B61" s="5">
        <v>5.7999999999999954</v>
      </c>
      <c r="C61" s="5">
        <f t="shared" si="2"/>
        <v>-16.206129952118005</v>
      </c>
      <c r="D61" s="5">
        <f t="shared" si="3"/>
        <v>-21.27706307501505</v>
      </c>
      <c r="E61" s="16"/>
      <c r="F61" s="1"/>
      <c r="G61" s="1"/>
      <c r="H61" s="1"/>
      <c r="I61" s="1"/>
      <c r="J61" s="1"/>
      <c r="K61" s="1"/>
      <c r="L61" s="3"/>
    </row>
    <row r="62" spans="1:12">
      <c r="A62" s="23"/>
      <c r="B62" s="5">
        <v>5.899999999999995</v>
      </c>
      <c r="C62" s="5">
        <f t="shared" si="2"/>
        <v>-16.233762154990927</v>
      </c>
      <c r="D62" s="5">
        <f t="shared" si="3"/>
        <v>-22.900439290514129</v>
      </c>
      <c r="E62" s="16"/>
      <c r="F62" s="1"/>
      <c r="G62" s="1"/>
      <c r="H62" s="1"/>
      <c r="I62" s="1"/>
      <c r="J62" s="1"/>
      <c r="K62" s="1"/>
      <c r="L62" s="3"/>
    </row>
    <row r="63" spans="1:12">
      <c r="A63" s="23"/>
      <c r="B63" s="5">
        <v>5.9999999999999947</v>
      </c>
      <c r="C63" s="5">
        <f t="shared" si="2"/>
        <v>-16.259736425691472</v>
      </c>
      <c r="D63" s="5">
        <f t="shared" si="3"/>
        <v>-24.526412933083279</v>
      </c>
      <c r="E63" s="16"/>
      <c r="F63" s="1"/>
      <c r="G63" s="1"/>
      <c r="H63" s="1"/>
      <c r="I63" s="1"/>
      <c r="J63" s="1"/>
      <c r="K63" s="1"/>
      <c r="L63" s="3"/>
    </row>
    <row r="64" spans="1:12">
      <c r="A64" s="23"/>
      <c r="B64" s="5">
        <v>6.0999999999999943</v>
      </c>
      <c r="C64" s="5">
        <f t="shared" si="2"/>
        <v>-16.284152240149982</v>
      </c>
      <c r="D64" s="5">
        <f t="shared" si="3"/>
        <v>-26.154828157098265</v>
      </c>
      <c r="E64" s="16"/>
      <c r="F64" s="1"/>
      <c r="G64" s="1"/>
      <c r="H64" s="1"/>
      <c r="I64" s="1"/>
      <c r="J64" s="1"/>
      <c r="K64" s="1"/>
      <c r="L64" s="3"/>
    </row>
    <row r="65" spans="1:12">
      <c r="A65" s="23"/>
      <c r="B65" s="5">
        <v>6.199999999999994</v>
      </c>
      <c r="C65" s="5">
        <f t="shared" si="2"/>
        <v>-16.307103105740982</v>
      </c>
      <c r="D65" s="5">
        <f t="shared" si="3"/>
        <v>-27.785538467672353</v>
      </c>
      <c r="E65" s="16"/>
      <c r="F65" s="1"/>
      <c r="G65" s="1"/>
      <c r="H65" s="1"/>
      <c r="I65" s="1"/>
      <c r="J65" s="1"/>
      <c r="K65" s="1"/>
      <c r="L65" s="3"/>
    </row>
    <row r="66" spans="1:12">
      <c r="A66" s="23"/>
      <c r="B66" s="5">
        <v>6.2999999999999936</v>
      </c>
      <c r="C66" s="5">
        <f t="shared" si="2"/>
        <v>-16.328676919396525</v>
      </c>
      <c r="D66" s="5">
        <f t="shared" si="3"/>
        <v>-29.418406159612005</v>
      </c>
      <c r="E66" s="16"/>
      <c r="F66" s="1"/>
      <c r="G66" s="1"/>
      <c r="H66" s="1"/>
      <c r="I66" s="1"/>
      <c r="J66" s="1"/>
      <c r="K66" s="1"/>
      <c r="L66" s="3"/>
    </row>
    <row r="67" spans="1:12">
      <c r="A67" s="23"/>
      <c r="B67" s="5">
        <v>6.3999999999999932</v>
      </c>
      <c r="C67" s="5">
        <f t="shared" si="2"/>
        <v>-16.348956304232733</v>
      </c>
      <c r="D67" s="5">
        <f t="shared" si="3"/>
        <v>-31.053301790035277</v>
      </c>
      <c r="E67" s="16"/>
      <c r="F67" s="1"/>
      <c r="G67" s="1"/>
      <c r="H67" s="1"/>
      <c r="I67" s="1"/>
      <c r="J67" s="1"/>
      <c r="K67" s="1"/>
      <c r="L67" s="3"/>
    </row>
    <row r="68" spans="1:12">
      <c r="A68" s="23"/>
      <c r="B68" s="5">
        <v>6.4999999999999929</v>
      </c>
      <c r="C68" s="5">
        <f t="shared" ref="C68:C99" si="4">v0-((g*tau+alfa2*tau*v0)*((1-alfa2*tau)^(B68/tau)-1)/(alfa2*tau))</f>
        <v>-16.36801892597877</v>
      </c>
      <c r="D68" s="5">
        <f t="shared" ref="D68:D73" si="5">x0+v0*B68+((g+alfa2*v0)/(alfa2^2))*((1-alfa2*tau)*((1-alfa2*tau)^(B68/tau)-1)+alfa2*B68)</f>
        <v>-32.690103682633136</v>
      </c>
      <c r="E68" s="16"/>
      <c r="F68" s="1"/>
      <c r="G68" s="1"/>
      <c r="H68" s="1"/>
      <c r="I68" s="1"/>
      <c r="J68" s="1"/>
      <c r="K68" s="1"/>
      <c r="L68" s="3"/>
    </row>
    <row r="69" spans="1:12">
      <c r="A69" s="23"/>
      <c r="B69" s="5">
        <v>6.5999999999999925</v>
      </c>
      <c r="C69" s="5">
        <f t="shared" si="4"/>
        <v>-16.385937790420041</v>
      </c>
      <c r="D69" s="5">
        <f t="shared" si="5"/>
        <v>-34.328697461675148</v>
      </c>
      <c r="E69" s="16"/>
      <c r="F69" s="1"/>
      <c r="G69" s="1"/>
      <c r="H69" s="1"/>
      <c r="I69" s="1"/>
      <c r="J69" s="1"/>
      <c r="K69" s="1"/>
      <c r="L69" s="3"/>
    </row>
    <row r="70" spans="1:12">
      <c r="A70" s="23"/>
      <c r="B70" s="5">
        <v>6.6999999999999922</v>
      </c>
      <c r="C70" s="5">
        <f t="shared" si="4"/>
        <v>-16.402781522994839</v>
      </c>
      <c r="D70" s="5">
        <f t="shared" si="5"/>
        <v>-35.968975613974621</v>
      </c>
      <c r="E70" s="16"/>
      <c r="F70" s="1"/>
      <c r="G70" s="1"/>
      <c r="H70" s="1"/>
      <c r="I70" s="1"/>
      <c r="J70" s="1"/>
      <c r="K70" s="1"/>
      <c r="L70" s="3"/>
    </row>
    <row r="71" spans="1:12">
      <c r="A71" s="23"/>
      <c r="B71" s="5">
        <v>6.7999999999999918</v>
      </c>
      <c r="C71" s="5">
        <f t="shared" si="4"/>
        <v>-16.418614631615149</v>
      </c>
      <c r="D71" s="5">
        <f t="shared" si="5"/>
        <v>-37.610837077136111</v>
      </c>
      <c r="E71" s="16"/>
      <c r="F71" s="1"/>
      <c r="G71" s="1"/>
      <c r="H71" s="1"/>
      <c r="I71" s="1"/>
      <c r="J71" s="1"/>
      <c r="K71" s="1"/>
      <c r="L71" s="3"/>
    </row>
    <row r="72" spans="1:12">
      <c r="A72" s="23"/>
      <c r="B72" s="5">
        <v>6.8999999999999915</v>
      </c>
      <c r="C72" s="5">
        <f t="shared" si="4"/>
        <v>-16.433497753718243</v>
      </c>
      <c r="D72" s="5">
        <f t="shared" si="5"/>
        <v>-39.254186852507928</v>
      </c>
      <c r="E72" s="16"/>
      <c r="F72" s="1"/>
      <c r="G72" s="1"/>
      <c r="H72" s="1"/>
      <c r="I72" s="1"/>
      <c r="J72" s="1"/>
      <c r="K72" s="1"/>
      <c r="L72" s="3"/>
    </row>
    <row r="73" spans="1:12">
      <c r="A73" s="23"/>
      <c r="B73" s="5">
        <v>6.9999999999999911</v>
      </c>
      <c r="C73" s="5">
        <f t="shared" si="4"/>
        <v>-16.447487888495147</v>
      </c>
      <c r="D73" s="5">
        <f t="shared" si="5"/>
        <v>-40.898935641357468</v>
      </c>
      <c r="E73" s="16"/>
      <c r="F73" s="1"/>
      <c r="G73" s="1"/>
      <c r="H73" s="1"/>
      <c r="I73" s="1"/>
      <c r="J73" s="1"/>
      <c r="K73" s="1"/>
      <c r="L73" s="3"/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3"/>
  <sheetViews>
    <sheetView tabSelected="1" workbookViewId="0">
      <selection activeCell="Q17" sqref="Q17"/>
    </sheetView>
  </sheetViews>
  <sheetFormatPr defaultRowHeight="15"/>
  <cols>
    <col min="1" max="1" width="3.5703125" customWidth="1"/>
    <col min="12" max="12" width="3.5703125" customWidth="1"/>
  </cols>
  <sheetData>
    <row r="1" spans="1:12">
      <c r="A1" s="3"/>
      <c r="B1" s="23"/>
      <c r="C1" s="23"/>
      <c r="D1" s="2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10" t="s">
        <v>0</v>
      </c>
      <c r="C2" s="10" t="s">
        <v>14</v>
      </c>
      <c r="D2" s="10" t="s">
        <v>15</v>
      </c>
      <c r="E2" s="3"/>
      <c r="F2" s="11" t="s">
        <v>1</v>
      </c>
      <c r="G2" s="12">
        <v>0.1</v>
      </c>
      <c r="H2" s="13" t="s">
        <v>4</v>
      </c>
      <c r="I2" s="12">
        <v>0.4</v>
      </c>
      <c r="J2" s="12"/>
      <c r="K2" s="14"/>
      <c r="L2" s="3"/>
    </row>
    <row r="3" spans="1:12">
      <c r="A3" s="3"/>
      <c r="B3" s="4">
        <v>0</v>
      </c>
      <c r="C3" s="5">
        <f>v0</f>
        <v>0</v>
      </c>
      <c r="D3" s="6">
        <f>x0</f>
        <v>50</v>
      </c>
      <c r="E3" s="3"/>
      <c r="F3" s="15" t="s">
        <v>5</v>
      </c>
      <c r="G3" s="16">
        <v>0</v>
      </c>
      <c r="H3" s="17" t="s">
        <v>6</v>
      </c>
      <c r="I3" s="16">
        <v>-10</v>
      </c>
      <c r="J3" s="16"/>
      <c r="K3" s="18"/>
      <c r="L3" s="3"/>
    </row>
    <row r="4" spans="1:12">
      <c r="A4" s="3"/>
      <c r="B4" s="4">
        <f t="shared" ref="B4:B35" si="0">B3+tau</f>
        <v>0.1</v>
      </c>
      <c r="C4" s="5">
        <f t="shared" ref="C4:C35" si="1">v0-((g*tau+alfa3*tau*v0)*((1-alfa3*tau)^(B4/tau)-1)/(alfa3*tau))</f>
        <v>-1</v>
      </c>
      <c r="D4" s="6">
        <f t="shared" ref="D4:D35" si="2">x0+v0*B4+((g+alfa3*v0)/(alfa3^2))*((1-alfa3*tau)*((1-alfa3*tau)^(B4/tau)-1)+alfa3*B4)</f>
        <v>49.9</v>
      </c>
      <c r="E4" s="3"/>
      <c r="F4" s="19" t="s">
        <v>7</v>
      </c>
      <c r="G4" s="20">
        <v>50</v>
      </c>
      <c r="H4" s="21" t="s">
        <v>16</v>
      </c>
      <c r="I4" s="20">
        <v>1.25</v>
      </c>
      <c r="J4" s="20"/>
      <c r="K4" s="22"/>
      <c r="L4" s="3"/>
    </row>
    <row r="5" spans="1:12">
      <c r="A5" s="3"/>
      <c r="B5" s="4">
        <f t="shared" si="0"/>
        <v>0.2</v>
      </c>
      <c r="C5" s="5">
        <f t="shared" si="1"/>
        <v>-1.875</v>
      </c>
      <c r="D5" s="6">
        <f t="shared" si="2"/>
        <v>49.712499999999999</v>
      </c>
      <c r="E5" s="3"/>
      <c r="F5" s="3"/>
      <c r="G5" s="3"/>
      <c r="H5" s="3"/>
      <c r="I5" s="3"/>
      <c r="J5" s="3"/>
      <c r="K5" s="3"/>
      <c r="L5" s="3"/>
    </row>
    <row r="6" spans="1:12">
      <c r="A6" s="3"/>
      <c r="B6" s="4">
        <f t="shared" si="0"/>
        <v>0.30000000000000004</v>
      </c>
      <c r="C6" s="5">
        <f t="shared" si="1"/>
        <v>-2.640625</v>
      </c>
      <c r="D6" s="6">
        <f t="shared" si="2"/>
        <v>49.448437499999997</v>
      </c>
      <c r="E6" s="3"/>
      <c r="F6" s="3"/>
      <c r="G6" s="3"/>
      <c r="H6" s="3"/>
      <c r="I6" s="3"/>
      <c r="J6" s="3"/>
      <c r="K6" s="3"/>
      <c r="L6" s="3"/>
    </row>
    <row r="7" spans="1:12">
      <c r="A7" s="3"/>
      <c r="B7" s="4">
        <f t="shared" si="0"/>
        <v>0.4</v>
      </c>
      <c r="C7" s="5">
        <f t="shared" si="1"/>
        <v>-3.310546875</v>
      </c>
      <c r="D7" s="6">
        <f t="shared" si="2"/>
        <v>49.117382812499997</v>
      </c>
      <c r="E7" s="3"/>
      <c r="F7" s="3"/>
      <c r="G7" s="3"/>
      <c r="H7" s="3"/>
      <c r="I7" s="3"/>
      <c r="J7" s="3"/>
      <c r="K7" s="3"/>
      <c r="L7" s="3"/>
    </row>
    <row r="8" spans="1:12">
      <c r="A8" s="3"/>
      <c r="B8" s="4">
        <f t="shared" si="0"/>
        <v>0.5</v>
      </c>
      <c r="C8" s="5">
        <f t="shared" si="1"/>
        <v>-3.896728515625</v>
      </c>
      <c r="D8" s="6">
        <f t="shared" si="2"/>
        <v>48.727709960937503</v>
      </c>
      <c r="E8" s="3"/>
      <c r="F8" s="3"/>
      <c r="G8" s="3"/>
      <c r="H8" s="3"/>
      <c r="I8" s="3"/>
      <c r="J8" s="3"/>
      <c r="K8" s="3"/>
      <c r="L8" s="3"/>
    </row>
    <row r="9" spans="1:12">
      <c r="A9" s="3"/>
      <c r="B9" s="4">
        <f t="shared" si="0"/>
        <v>0.6</v>
      </c>
      <c r="C9" s="5">
        <f t="shared" si="1"/>
        <v>-4.409637451171875</v>
      </c>
      <c r="D9" s="6">
        <f t="shared" si="2"/>
        <v>48.286746215820315</v>
      </c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4">
        <f t="shared" si="0"/>
        <v>0.7</v>
      </c>
      <c r="C10" s="5">
        <f t="shared" si="1"/>
        <v>-4.8584327697753906</v>
      </c>
      <c r="D10" s="6">
        <f t="shared" si="2"/>
        <v>47.800902938842775</v>
      </c>
      <c r="E10" s="3"/>
      <c r="F10" s="3"/>
      <c r="G10" s="3"/>
      <c r="H10" s="3"/>
      <c r="I10" s="3"/>
      <c r="J10" s="3"/>
      <c r="K10" s="3"/>
      <c r="L10" s="3"/>
    </row>
    <row r="11" spans="1:12">
      <c r="A11" s="3"/>
      <c r="B11" s="4">
        <f t="shared" si="0"/>
        <v>0.79999999999999993</v>
      </c>
      <c r="C11" s="5">
        <f t="shared" si="1"/>
        <v>-5.2511286735534668</v>
      </c>
      <c r="D11" s="6">
        <f t="shared" si="2"/>
        <v>47.275790071487428</v>
      </c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4">
        <f t="shared" si="0"/>
        <v>0.89999999999999991</v>
      </c>
      <c r="C12" s="5">
        <f t="shared" si="1"/>
        <v>-5.5947375893592826</v>
      </c>
      <c r="D12" s="6">
        <f t="shared" si="2"/>
        <v>46.716316312551498</v>
      </c>
      <c r="E12" s="3"/>
      <c r="F12" s="3"/>
      <c r="G12" s="3"/>
      <c r="H12" s="3"/>
      <c r="I12" s="3"/>
      <c r="J12" s="3"/>
      <c r="K12" s="3"/>
      <c r="L12" s="3"/>
    </row>
    <row r="13" spans="1:12">
      <c r="A13" s="3"/>
      <c r="B13" s="4">
        <f t="shared" si="0"/>
        <v>0.99999999999999989</v>
      </c>
      <c r="C13" s="5">
        <f t="shared" si="1"/>
        <v>-5.895395390689373</v>
      </c>
      <c r="D13" s="6">
        <f t="shared" si="2"/>
        <v>46.126776773482561</v>
      </c>
      <c r="E13" s="3"/>
      <c r="F13" s="3"/>
      <c r="G13" s="3"/>
      <c r="H13" s="3"/>
      <c r="I13" s="3"/>
      <c r="J13" s="3"/>
      <c r="K13" s="3"/>
      <c r="L13" s="3"/>
    </row>
    <row r="14" spans="1:12">
      <c r="A14" s="3"/>
      <c r="B14" s="4">
        <f t="shared" si="0"/>
        <v>1.0999999999999999</v>
      </c>
      <c r="C14" s="5">
        <f t="shared" si="1"/>
        <v>-6.1584709668532014</v>
      </c>
      <c r="D14" s="6">
        <f t="shared" si="2"/>
        <v>45.51092967679724</v>
      </c>
      <c r="E14" s="3"/>
      <c r="F14" s="3"/>
      <c r="G14" s="3"/>
      <c r="H14" s="3"/>
      <c r="I14" s="3"/>
      <c r="J14" s="3"/>
      <c r="K14" s="3"/>
      <c r="L14" s="3"/>
    </row>
    <row r="15" spans="1:12">
      <c r="A15" s="3"/>
      <c r="B15" s="4">
        <f t="shared" si="0"/>
        <v>1.2</v>
      </c>
      <c r="C15" s="5">
        <f t="shared" si="1"/>
        <v>-6.3886620959965512</v>
      </c>
      <c r="D15" s="6">
        <f t="shared" si="2"/>
        <v>44.872063467197584</v>
      </c>
      <c r="E15" s="3"/>
      <c r="F15" s="3"/>
      <c r="G15" s="3"/>
      <c r="H15" s="3"/>
      <c r="I15" s="3"/>
      <c r="J15" s="3"/>
      <c r="K15" s="3"/>
      <c r="L15" s="3"/>
    </row>
    <row r="16" spans="1:12">
      <c r="A16" s="3"/>
      <c r="B16" s="4">
        <f t="shared" si="0"/>
        <v>1.3</v>
      </c>
      <c r="C16" s="5">
        <f t="shared" si="1"/>
        <v>-6.5900793339969823</v>
      </c>
      <c r="D16" s="6">
        <f t="shared" si="2"/>
        <v>44.213055533797885</v>
      </c>
      <c r="E16" s="3"/>
      <c r="F16" s="3"/>
      <c r="G16" s="3"/>
      <c r="H16" s="3"/>
      <c r="I16" s="3"/>
      <c r="J16" s="3"/>
      <c r="K16" s="3"/>
      <c r="L16" s="3"/>
    </row>
    <row r="17" spans="1:12">
      <c r="A17" s="23"/>
      <c r="B17" s="4">
        <f t="shared" si="0"/>
        <v>1.4000000000000001</v>
      </c>
      <c r="C17" s="5">
        <f t="shared" si="1"/>
        <v>-6.7663194172473595</v>
      </c>
      <c r="D17" s="6">
        <f t="shared" si="2"/>
        <v>43.536423592073149</v>
      </c>
      <c r="E17" s="3"/>
      <c r="F17" s="3"/>
      <c r="G17" s="3"/>
      <c r="H17" s="3"/>
      <c r="I17" s="3"/>
      <c r="J17" s="3"/>
      <c r="K17" s="3"/>
      <c r="L17" s="3"/>
    </row>
    <row r="18" spans="1:12">
      <c r="A18" s="23"/>
      <c r="B18" s="4">
        <f t="shared" si="0"/>
        <v>1.5000000000000002</v>
      </c>
      <c r="C18" s="5">
        <f t="shared" si="1"/>
        <v>-6.9205294900914396</v>
      </c>
      <c r="D18" s="6">
        <f t="shared" si="2"/>
        <v>42.844370643064003</v>
      </c>
      <c r="E18" s="3"/>
      <c r="F18" s="3"/>
      <c r="G18" s="3"/>
      <c r="H18" s="3"/>
      <c r="I18" s="3"/>
      <c r="J18" s="3"/>
      <c r="K18" s="3"/>
      <c r="L18" s="3"/>
    </row>
    <row r="19" spans="1:12">
      <c r="A19" s="23"/>
      <c r="B19" s="4">
        <f t="shared" si="0"/>
        <v>1.6000000000000003</v>
      </c>
      <c r="C19" s="5">
        <f t="shared" si="1"/>
        <v>-7.0554633038300096</v>
      </c>
      <c r="D19" s="6">
        <f t="shared" si="2"/>
        <v>42.138824312681002</v>
      </c>
      <c r="E19" s="3"/>
      <c r="F19" s="3"/>
      <c r="G19" s="3"/>
      <c r="H19" s="3"/>
      <c r="I19" s="3"/>
      <c r="J19" s="3"/>
      <c r="K19" s="3"/>
      <c r="L19" s="3"/>
    </row>
    <row r="20" spans="1:12">
      <c r="A20" s="23"/>
      <c r="B20" s="4">
        <f t="shared" si="0"/>
        <v>1.7000000000000004</v>
      </c>
      <c r="C20" s="5">
        <f t="shared" si="1"/>
        <v>-7.1735303908512593</v>
      </c>
      <c r="D20" s="6">
        <f t="shared" si="2"/>
        <v>41.421471273595877</v>
      </c>
      <c r="E20" s="3"/>
      <c r="F20" s="3"/>
      <c r="G20" s="3"/>
      <c r="H20" s="3"/>
      <c r="I20" s="3"/>
      <c r="J20" s="3"/>
      <c r="K20" s="3"/>
      <c r="L20" s="3"/>
    </row>
    <row r="21" spans="1:12">
      <c r="A21" s="23"/>
      <c r="B21" s="4">
        <f t="shared" si="0"/>
        <v>1.8000000000000005</v>
      </c>
      <c r="C21" s="5">
        <f t="shared" si="1"/>
        <v>-7.2768390919948516</v>
      </c>
      <c r="D21" s="6">
        <f t="shared" si="2"/>
        <v>40.693787364396393</v>
      </c>
      <c r="E21" s="3"/>
      <c r="F21" s="3"/>
      <c r="G21" s="3"/>
      <c r="H21" s="3"/>
      <c r="I21" s="3"/>
      <c r="J21" s="3"/>
      <c r="K21" s="3"/>
      <c r="L21" s="3"/>
    </row>
    <row r="22" spans="1:12">
      <c r="A22" s="23"/>
      <c r="B22" s="4">
        <f t="shared" si="0"/>
        <v>1.9000000000000006</v>
      </c>
      <c r="C22" s="5">
        <f t="shared" si="1"/>
        <v>-7.3672342054954951</v>
      </c>
      <c r="D22" s="6">
        <f t="shared" si="2"/>
        <v>39.95706394384684</v>
      </c>
      <c r="E22" s="3"/>
      <c r="F22" s="3"/>
      <c r="G22" s="3"/>
      <c r="H22" s="3"/>
      <c r="I22" s="3"/>
      <c r="J22" s="3"/>
      <c r="K22" s="3"/>
      <c r="L22" s="3"/>
    </row>
    <row r="23" spans="1:12">
      <c r="A23" s="23"/>
      <c r="B23" s="4">
        <f t="shared" si="0"/>
        <v>2.0000000000000004</v>
      </c>
      <c r="C23" s="5">
        <f t="shared" si="1"/>
        <v>-7.4463299298085586</v>
      </c>
      <c r="D23" s="6">
        <f t="shared" si="2"/>
        <v>39.212430950865986</v>
      </c>
      <c r="E23" s="3"/>
      <c r="F23" s="3"/>
      <c r="G23" s="3"/>
      <c r="H23" s="3"/>
      <c r="I23" s="3"/>
      <c r="J23" s="3"/>
      <c r="K23" s="3"/>
      <c r="L23" s="3"/>
    </row>
    <row r="24" spans="1:12">
      <c r="A24" s="23"/>
      <c r="B24" s="4">
        <f t="shared" si="0"/>
        <v>2.1000000000000005</v>
      </c>
      <c r="C24" s="5">
        <f t="shared" si="1"/>
        <v>-7.5155386885824882</v>
      </c>
      <c r="D24" s="6">
        <f t="shared" si="2"/>
        <v>38.460877082007734</v>
      </c>
      <c r="E24" s="3"/>
      <c r="F24" s="3"/>
      <c r="G24" s="3"/>
      <c r="H24" s="3"/>
      <c r="I24" s="3"/>
      <c r="J24" s="3"/>
      <c r="K24" s="3"/>
      <c r="L24" s="3"/>
    </row>
    <row r="25" spans="1:12">
      <c r="A25" s="23"/>
      <c r="B25" s="4">
        <f t="shared" si="0"/>
        <v>2.2000000000000006</v>
      </c>
      <c r="C25" s="5">
        <f t="shared" si="1"/>
        <v>-7.5760963525096772</v>
      </c>
      <c r="D25" s="6">
        <f t="shared" si="2"/>
        <v>37.703267446756769</v>
      </c>
      <c r="E25" s="3"/>
      <c r="F25" s="3"/>
      <c r="G25" s="3"/>
      <c r="H25" s="3"/>
      <c r="I25" s="3"/>
      <c r="J25" s="3"/>
      <c r="K25" s="3"/>
      <c r="L25" s="3"/>
    </row>
    <row r="26" spans="1:12">
      <c r="A26" s="23"/>
      <c r="B26" s="4">
        <f t="shared" si="0"/>
        <v>2.3000000000000007</v>
      </c>
      <c r="C26" s="5">
        <f t="shared" si="1"/>
        <v>-7.6290843084459681</v>
      </c>
      <c r="D26" s="6">
        <f t="shared" si="2"/>
        <v>36.940359015912172</v>
      </c>
      <c r="E26" s="3"/>
      <c r="F26" s="3"/>
      <c r="G26" s="3"/>
      <c r="H26" s="3"/>
      <c r="I26" s="3"/>
      <c r="J26" s="3"/>
      <c r="K26" s="3"/>
      <c r="L26" s="3"/>
    </row>
    <row r="27" spans="1:12">
      <c r="A27" s="23"/>
      <c r="B27" s="4">
        <f t="shared" si="0"/>
        <v>2.4000000000000008</v>
      </c>
      <c r="C27" s="5">
        <f t="shared" si="1"/>
        <v>-7.6754487698902221</v>
      </c>
      <c r="D27" s="6">
        <f t="shared" si="2"/>
        <v>36.172814138923151</v>
      </c>
      <c r="E27" s="3"/>
      <c r="F27" s="3"/>
      <c r="G27" s="3"/>
      <c r="H27" s="3"/>
      <c r="I27" s="3"/>
      <c r="J27" s="3"/>
      <c r="K27" s="3"/>
      <c r="L27" s="3"/>
    </row>
    <row r="28" spans="1:12">
      <c r="A28" s="23"/>
      <c r="B28" s="4">
        <f t="shared" si="0"/>
        <v>2.5000000000000009</v>
      </c>
      <c r="C28" s="5">
        <f t="shared" si="1"/>
        <v>-7.7160176736539441</v>
      </c>
      <c r="D28" s="6">
        <f t="shared" si="2"/>
        <v>35.401212371557754</v>
      </c>
      <c r="E28" s="3"/>
      <c r="F28" s="3"/>
      <c r="G28" s="3"/>
      <c r="H28" s="3"/>
      <c r="I28" s="3"/>
      <c r="J28" s="3"/>
      <c r="K28" s="3"/>
      <c r="L28" s="3"/>
    </row>
    <row r="29" spans="1:12">
      <c r="A29" s="23"/>
      <c r="B29" s="4">
        <f t="shared" si="0"/>
        <v>2.600000000000001</v>
      </c>
      <c r="C29" s="5">
        <f t="shared" si="1"/>
        <v>-7.7515154644472011</v>
      </c>
      <c r="D29" s="6">
        <f t="shared" si="2"/>
        <v>34.626060825113029</v>
      </c>
      <c r="E29" s="3"/>
      <c r="F29" s="3"/>
      <c r="G29" s="3"/>
      <c r="H29" s="3"/>
      <c r="I29" s="3"/>
      <c r="J29" s="3"/>
      <c r="K29" s="3"/>
      <c r="L29" s="3"/>
    </row>
    <row r="30" spans="1:12">
      <c r="A30" s="23"/>
      <c r="B30" s="4">
        <f t="shared" si="0"/>
        <v>2.7000000000000011</v>
      </c>
      <c r="C30" s="5">
        <f t="shared" si="1"/>
        <v>-7.7825760313913008</v>
      </c>
      <c r="D30" s="6">
        <f t="shared" si="2"/>
        <v>33.847803221973905</v>
      </c>
      <c r="E30" s="3"/>
      <c r="F30" s="3"/>
      <c r="G30" s="3"/>
      <c r="H30" s="3"/>
      <c r="I30" s="3"/>
      <c r="J30" s="3"/>
      <c r="K30" s="3"/>
      <c r="L30" s="3"/>
    </row>
    <row r="31" spans="1:12">
      <c r="A31" s="23"/>
      <c r="B31" s="4">
        <f t="shared" si="0"/>
        <v>2.8000000000000012</v>
      </c>
      <c r="C31" s="5">
        <f t="shared" si="1"/>
        <v>-7.8097540274673882</v>
      </c>
      <c r="D31" s="6">
        <f t="shared" si="2"/>
        <v>33.066827819227157</v>
      </c>
      <c r="E31" s="3"/>
      <c r="F31" s="3"/>
      <c r="G31" s="3"/>
      <c r="H31" s="3"/>
      <c r="I31" s="3"/>
      <c r="J31" s="3"/>
      <c r="K31" s="3"/>
      <c r="L31" s="3"/>
    </row>
    <row r="32" spans="1:12">
      <c r="A32" s="23"/>
      <c r="B32" s="4">
        <f t="shared" si="0"/>
        <v>2.9000000000000012</v>
      </c>
      <c r="C32" s="5">
        <f t="shared" si="1"/>
        <v>-7.8335347740339651</v>
      </c>
      <c r="D32" s="6">
        <f t="shared" si="2"/>
        <v>32.283474341823762</v>
      </c>
      <c r="E32" s="3"/>
      <c r="F32" s="3"/>
      <c r="G32" s="3"/>
      <c r="H32" s="3"/>
      <c r="I32" s="3"/>
      <c r="J32" s="3"/>
      <c r="K32" s="3"/>
      <c r="L32" s="3"/>
    </row>
    <row r="33" spans="1:12">
      <c r="A33" s="23"/>
      <c r="B33" s="4">
        <f t="shared" si="0"/>
        <v>3.0000000000000013</v>
      </c>
      <c r="C33" s="5">
        <f t="shared" si="1"/>
        <v>-7.8543429272797196</v>
      </c>
      <c r="D33" s="6">
        <f t="shared" si="2"/>
        <v>31.498040049095792</v>
      </c>
      <c r="E33" s="3"/>
      <c r="F33" s="3"/>
      <c r="G33" s="3"/>
      <c r="H33" s="3"/>
      <c r="I33" s="3"/>
      <c r="J33" s="3"/>
      <c r="K33" s="3"/>
      <c r="L33" s="3"/>
    </row>
    <row r="34" spans="1:12">
      <c r="A34" s="23"/>
      <c r="B34" s="4">
        <f t="shared" si="0"/>
        <v>3.1000000000000014</v>
      </c>
      <c r="C34" s="5">
        <f t="shared" si="1"/>
        <v>-7.8725500613697541</v>
      </c>
      <c r="D34" s="6">
        <f t="shared" si="2"/>
        <v>30.710785042958815</v>
      </c>
      <c r="E34" s="3"/>
      <c r="F34" s="3"/>
      <c r="G34" s="3"/>
      <c r="H34" s="3"/>
      <c r="I34" s="3"/>
      <c r="J34" s="3"/>
      <c r="K34" s="3"/>
      <c r="L34" s="3"/>
    </row>
    <row r="35" spans="1:12">
      <c r="A35" s="23"/>
      <c r="B35" s="4">
        <f t="shared" si="0"/>
        <v>3.2000000000000015</v>
      </c>
      <c r="C35" s="5">
        <f t="shared" si="1"/>
        <v>-7.8884813036985353</v>
      </c>
      <c r="D35" s="6">
        <f t="shared" si="2"/>
        <v>29.921936912588961</v>
      </c>
      <c r="E35" s="3"/>
      <c r="F35" s="3"/>
      <c r="G35" s="3"/>
      <c r="H35" s="3"/>
      <c r="I35" s="3"/>
      <c r="J35" s="3"/>
      <c r="K35" s="3"/>
      <c r="L35" s="3"/>
    </row>
    <row r="36" spans="1:12">
      <c r="A36" s="23"/>
      <c r="B36" s="4">
        <f t="shared" ref="B36:B67" si="3">B35+tau</f>
        <v>3.3000000000000016</v>
      </c>
      <c r="C36" s="5">
        <f t="shared" ref="C36:C67" si="4">v0-((g*tau+alfa3*tau*v0)*((1-alfa3*tau)^(B36/tau)-1)/(alfa3*tau))</f>
        <v>-7.9024211407362186</v>
      </c>
      <c r="D36" s="6">
        <f t="shared" ref="D36:D67" si="5">x0+v0*B36+((g+alfa3*v0)/(alfa3^2))*((1-alfa3*tau)*((1-alfa3*tau)^(B36/tau)-1)+alfa3*B36)</f>
        <v>29.13169479851534</v>
      </c>
      <c r="E36" s="3"/>
      <c r="F36" s="3"/>
      <c r="G36" s="3"/>
      <c r="H36" s="3"/>
      <c r="I36" s="3"/>
      <c r="J36" s="3"/>
      <c r="K36" s="3"/>
      <c r="L36" s="3"/>
    </row>
    <row r="37" spans="1:12">
      <c r="A37" s="23"/>
      <c r="B37" s="4">
        <f t="shared" si="3"/>
        <v>3.4000000000000017</v>
      </c>
      <c r="C37" s="5">
        <f t="shared" si="4"/>
        <v>-7.9146184981441907</v>
      </c>
      <c r="D37" s="6">
        <f t="shared" si="5"/>
        <v>28.340232948700919</v>
      </c>
      <c r="E37" s="3"/>
      <c r="F37" s="3"/>
      <c r="G37" s="3"/>
      <c r="H37" s="3"/>
      <c r="I37" s="3"/>
      <c r="J37" s="3"/>
      <c r="K37" s="3"/>
      <c r="L37" s="3"/>
    </row>
    <row r="38" spans="1:12">
      <c r="A38" s="23"/>
      <c r="B38" s="4">
        <f t="shared" si="3"/>
        <v>3.5000000000000018</v>
      </c>
      <c r="C38" s="5">
        <f t="shared" si="4"/>
        <v>-7.9252911858761674</v>
      </c>
      <c r="D38" s="6">
        <f t="shared" si="5"/>
        <v>27.547703830113306</v>
      </c>
      <c r="E38" s="3"/>
      <c r="F38" s="3"/>
      <c r="G38" s="3"/>
      <c r="H38" s="3"/>
      <c r="I38" s="3"/>
      <c r="J38" s="3"/>
      <c r="K38" s="3"/>
      <c r="L38" s="3"/>
    </row>
    <row r="39" spans="1:12">
      <c r="A39" s="23"/>
      <c r="B39" s="4">
        <f t="shared" si="3"/>
        <v>3.6000000000000019</v>
      </c>
      <c r="C39" s="5">
        <f t="shared" si="4"/>
        <v>-7.9346297876416463</v>
      </c>
      <c r="D39" s="6">
        <f t="shared" si="5"/>
        <v>26.754240851349135</v>
      </c>
      <c r="E39" s="3"/>
      <c r="F39" s="3"/>
      <c r="G39" s="3"/>
      <c r="H39" s="3"/>
      <c r="I39" s="3"/>
      <c r="J39" s="3"/>
      <c r="K39" s="3"/>
      <c r="L39" s="3"/>
    </row>
    <row r="40" spans="1:12">
      <c r="A40" s="23"/>
      <c r="B40" s="4">
        <f t="shared" si="3"/>
        <v>3.700000000000002</v>
      </c>
      <c r="C40" s="5">
        <f t="shared" si="4"/>
        <v>-7.9428010641864404</v>
      </c>
      <c r="D40" s="6">
        <f t="shared" si="5"/>
        <v>25.959960744930491</v>
      </c>
      <c r="E40" s="3"/>
      <c r="F40" s="3"/>
      <c r="G40" s="3"/>
      <c r="H40" s="3"/>
      <c r="I40" s="3"/>
      <c r="J40" s="3"/>
      <c r="K40" s="3"/>
      <c r="L40" s="3"/>
    </row>
    <row r="41" spans="1:12">
      <c r="A41" s="23"/>
      <c r="B41" s="4">
        <f t="shared" si="3"/>
        <v>3.800000000000002</v>
      </c>
      <c r="C41" s="5">
        <f t="shared" si="4"/>
        <v>-7.9499509311631353</v>
      </c>
      <c r="D41" s="6">
        <f t="shared" si="5"/>
        <v>25.164965651814175</v>
      </c>
      <c r="E41" s="3"/>
      <c r="F41" s="3"/>
      <c r="G41" s="3"/>
      <c r="H41" s="3"/>
      <c r="I41" s="3"/>
      <c r="J41" s="3"/>
      <c r="K41" s="3"/>
      <c r="L41" s="3"/>
    </row>
    <row r="42" spans="1:12">
      <c r="A42" s="23"/>
      <c r="B42" s="4">
        <f t="shared" si="3"/>
        <v>3.9000000000000021</v>
      </c>
      <c r="C42" s="5">
        <f t="shared" si="4"/>
        <v>-7.9562070647677432</v>
      </c>
      <c r="D42" s="6">
        <f t="shared" si="5"/>
        <v>24.369344945337399</v>
      </c>
      <c r="E42" s="3"/>
      <c r="F42" s="3"/>
      <c r="G42" s="3"/>
      <c r="H42" s="3"/>
      <c r="I42" s="3"/>
      <c r="J42" s="3"/>
      <c r="K42" s="3"/>
      <c r="L42" s="3"/>
    </row>
    <row r="43" spans="1:12">
      <c r="A43" s="23"/>
      <c r="B43" s="7">
        <f t="shared" si="3"/>
        <v>4.0000000000000018</v>
      </c>
      <c r="C43" s="8">
        <f t="shared" si="4"/>
        <v>-7.9616811816717759</v>
      </c>
      <c r="D43" s="9">
        <f t="shared" si="5"/>
        <v>23.573176827170229</v>
      </c>
      <c r="E43" s="3"/>
      <c r="F43" s="3"/>
      <c r="G43" s="3"/>
      <c r="H43" s="3"/>
      <c r="I43" s="3"/>
      <c r="J43" s="3"/>
      <c r="K43" s="3"/>
      <c r="L43" s="3"/>
    </row>
    <row r="44" spans="1:12">
      <c r="A44" s="23"/>
      <c r="B44" s="5">
        <f t="shared" si="3"/>
        <v>4.1000000000000014</v>
      </c>
      <c r="C44" s="5">
        <f t="shared" si="4"/>
        <v>-7.9664710339628035</v>
      </c>
      <c r="D44" s="5">
        <f t="shared" si="5"/>
        <v>22.776529723773947</v>
      </c>
      <c r="E44" s="3"/>
      <c r="F44" s="1"/>
      <c r="G44" s="1"/>
      <c r="H44" s="1"/>
      <c r="I44" s="1"/>
      <c r="J44" s="1"/>
      <c r="K44" s="1"/>
      <c r="L44" s="3"/>
    </row>
    <row r="45" spans="1:12">
      <c r="A45" s="23"/>
      <c r="B45" s="5">
        <f t="shared" si="3"/>
        <v>4.2000000000000011</v>
      </c>
      <c r="C45" s="5">
        <f t="shared" si="4"/>
        <v>-7.970662154717453</v>
      </c>
      <c r="D45" s="5">
        <f t="shared" si="5"/>
        <v>21.979463508302203</v>
      </c>
      <c r="E45" s="3"/>
      <c r="F45" s="1"/>
      <c r="G45" s="1"/>
      <c r="H45" s="1"/>
      <c r="I45" s="1"/>
      <c r="J45" s="1"/>
      <c r="K45" s="1"/>
      <c r="L45" s="3"/>
    </row>
    <row r="46" spans="1:12">
      <c r="A46" s="23"/>
      <c r="B46" s="5">
        <f t="shared" si="3"/>
        <v>4.3000000000000007</v>
      </c>
      <c r="C46" s="5">
        <f t="shared" si="4"/>
        <v>-7.9743293853777715</v>
      </c>
      <c r="D46" s="5">
        <f t="shared" si="5"/>
        <v>21.182030569764436</v>
      </c>
      <c r="E46" s="3"/>
      <c r="F46" s="1"/>
      <c r="G46" s="1"/>
      <c r="H46" s="1"/>
      <c r="I46" s="1"/>
      <c r="J46" s="1"/>
      <c r="K46" s="1"/>
      <c r="L46" s="3"/>
    </row>
    <row r="47" spans="1:12">
      <c r="A47" s="23"/>
      <c r="B47" s="5">
        <f t="shared" si="3"/>
        <v>4.4000000000000004</v>
      </c>
      <c r="C47" s="5">
        <f t="shared" si="4"/>
        <v>-7.97753821220555</v>
      </c>
      <c r="D47" s="5">
        <f t="shared" si="5"/>
        <v>20.384276748543883</v>
      </c>
      <c r="E47" s="3"/>
      <c r="F47" s="1"/>
      <c r="G47" s="1"/>
      <c r="H47" s="1"/>
      <c r="I47" s="1"/>
      <c r="J47" s="1"/>
      <c r="K47" s="1"/>
      <c r="L47" s="3"/>
    </row>
    <row r="48" spans="1:12">
      <c r="A48" s="23"/>
      <c r="B48" s="5">
        <f t="shared" si="3"/>
        <v>4.5</v>
      </c>
      <c r="C48" s="5">
        <f t="shared" si="4"/>
        <v>-7.9803459356798561</v>
      </c>
      <c r="D48" s="5">
        <f t="shared" si="5"/>
        <v>19.586242154975899</v>
      </c>
      <c r="E48" s="3"/>
      <c r="F48" s="1"/>
      <c r="G48" s="1"/>
      <c r="H48" s="1"/>
      <c r="I48" s="1"/>
      <c r="J48" s="1"/>
      <c r="K48" s="1"/>
      <c r="L48" s="3"/>
    </row>
    <row r="49" spans="1:12">
      <c r="A49" s="23"/>
      <c r="B49" s="5">
        <f t="shared" si="3"/>
        <v>4.5999999999999996</v>
      </c>
      <c r="C49" s="5">
        <f t="shared" si="4"/>
        <v>-7.9828026937198739</v>
      </c>
      <c r="D49" s="5">
        <f t="shared" si="5"/>
        <v>18.787961885603906</v>
      </c>
      <c r="E49" s="3"/>
      <c r="F49" s="1"/>
      <c r="G49" s="1"/>
      <c r="H49" s="1"/>
      <c r="I49" s="1"/>
      <c r="J49" s="1"/>
      <c r="K49" s="1"/>
      <c r="L49" s="3"/>
    </row>
    <row r="50" spans="1:12">
      <c r="A50" s="23"/>
      <c r="B50" s="5">
        <f t="shared" si="3"/>
        <v>4.6999999999999993</v>
      </c>
      <c r="C50" s="5">
        <f t="shared" si="4"/>
        <v>-7.9849523570048904</v>
      </c>
      <c r="D50" s="5">
        <f t="shared" si="5"/>
        <v>17.989466649903427</v>
      </c>
      <c r="E50" s="3"/>
      <c r="F50" s="1"/>
      <c r="G50" s="1"/>
      <c r="H50" s="1"/>
      <c r="I50" s="1"/>
      <c r="J50" s="1"/>
      <c r="K50" s="1"/>
      <c r="L50" s="3"/>
    </row>
    <row r="51" spans="1:12">
      <c r="A51" s="23"/>
      <c r="B51" s="5">
        <f t="shared" si="3"/>
        <v>4.7999999999999989</v>
      </c>
      <c r="C51" s="5">
        <f t="shared" si="4"/>
        <v>-7.9868333123792787</v>
      </c>
      <c r="D51" s="5">
        <f t="shared" si="5"/>
        <v>17.190783318665503</v>
      </c>
      <c r="E51" s="3"/>
      <c r="F51" s="1"/>
      <c r="G51" s="1"/>
      <c r="H51" s="1"/>
      <c r="I51" s="1"/>
      <c r="J51" s="1"/>
      <c r="K51" s="1"/>
      <c r="L51" s="3"/>
    </row>
    <row r="52" spans="1:12">
      <c r="A52" s="23"/>
      <c r="B52" s="5">
        <f t="shared" si="3"/>
        <v>4.8999999999999986</v>
      </c>
      <c r="C52" s="5">
        <f t="shared" si="4"/>
        <v>-7.9884791483318685</v>
      </c>
      <c r="D52" s="5">
        <f t="shared" si="5"/>
        <v>16.391935403832321</v>
      </c>
      <c r="E52" s="3"/>
      <c r="F52" s="1"/>
      <c r="G52" s="1"/>
      <c r="H52" s="1"/>
      <c r="I52" s="1"/>
      <c r="J52" s="1"/>
      <c r="K52" s="1"/>
      <c r="L52" s="3"/>
    </row>
    <row r="53" spans="1:12">
      <c r="A53" s="23"/>
      <c r="B53" s="5">
        <f t="shared" si="3"/>
        <v>4.9999999999999982</v>
      </c>
      <c r="C53" s="5">
        <f t="shared" si="4"/>
        <v>-7.9899192547903857</v>
      </c>
      <c r="D53" s="5">
        <f t="shared" si="5"/>
        <v>15.592943478353284</v>
      </c>
      <c r="E53" s="3"/>
      <c r="F53" s="1"/>
      <c r="G53" s="1"/>
      <c r="H53" s="1"/>
      <c r="I53" s="1"/>
      <c r="J53" s="1"/>
      <c r="K53" s="1"/>
      <c r="L53" s="3"/>
    </row>
    <row r="54" spans="1:12">
      <c r="A54" s="23"/>
      <c r="B54" s="5">
        <f t="shared" si="3"/>
        <v>5.0999999999999979</v>
      </c>
      <c r="C54" s="5">
        <f t="shared" si="4"/>
        <v>-7.9911793479415874</v>
      </c>
      <c r="D54" s="5">
        <f t="shared" si="5"/>
        <v>14.793825543559123</v>
      </c>
      <c r="E54" s="3"/>
      <c r="F54" s="1"/>
      <c r="G54" s="1"/>
      <c r="H54" s="1"/>
      <c r="I54" s="1"/>
      <c r="J54" s="1"/>
      <c r="K54" s="1"/>
      <c r="L54" s="3"/>
    </row>
    <row r="55" spans="1:12">
      <c r="A55" s="23"/>
      <c r="B55" s="5">
        <f t="shared" si="3"/>
        <v>5.1999999999999975</v>
      </c>
      <c r="C55" s="5">
        <f t="shared" si="4"/>
        <v>-7.9922819294488887</v>
      </c>
      <c r="D55" s="5">
        <f t="shared" si="5"/>
        <v>13.994597350614242</v>
      </c>
      <c r="E55" s="3"/>
      <c r="F55" s="1"/>
      <c r="G55" s="1"/>
      <c r="H55" s="1"/>
      <c r="I55" s="1"/>
      <c r="J55" s="1"/>
      <c r="K55" s="1"/>
      <c r="L55" s="3"/>
    </row>
    <row r="56" spans="1:12">
      <c r="A56" s="23"/>
      <c r="B56" s="5">
        <f t="shared" si="3"/>
        <v>5.2999999999999972</v>
      </c>
      <c r="C56" s="5">
        <f t="shared" si="4"/>
        <v>-7.993246688267778</v>
      </c>
      <c r="D56" s="5">
        <f t="shared" si="5"/>
        <v>13.195272681787465</v>
      </c>
      <c r="E56" s="3"/>
      <c r="F56" s="1"/>
      <c r="G56" s="1"/>
      <c r="H56" s="1"/>
      <c r="I56" s="1"/>
      <c r="J56" s="1"/>
      <c r="K56" s="1"/>
      <c r="L56" s="3"/>
    </row>
    <row r="57" spans="1:12">
      <c r="A57" s="23"/>
      <c r="B57" s="5">
        <f t="shared" si="3"/>
        <v>5.3999999999999968</v>
      </c>
      <c r="C57" s="5">
        <f t="shared" si="4"/>
        <v>-7.9940908522343053</v>
      </c>
      <c r="D57" s="5">
        <f t="shared" si="5"/>
        <v>12.395863596564034</v>
      </c>
      <c r="E57" s="3"/>
      <c r="F57" s="1"/>
      <c r="G57" s="1"/>
      <c r="H57" s="1"/>
      <c r="I57" s="1"/>
      <c r="J57" s="1"/>
      <c r="K57" s="1"/>
      <c r="L57" s="3"/>
    </row>
    <row r="58" spans="1:12">
      <c r="A58" s="23"/>
      <c r="B58" s="5">
        <f t="shared" si="3"/>
        <v>5.4999999999999964</v>
      </c>
      <c r="C58" s="5">
        <f t="shared" si="4"/>
        <v>-7.9948294957050177</v>
      </c>
      <c r="D58" s="5">
        <f t="shared" si="5"/>
        <v>11.596380646993538</v>
      </c>
      <c r="E58" s="3"/>
      <c r="F58" s="1"/>
      <c r="G58" s="1"/>
      <c r="H58" s="1"/>
      <c r="I58" s="1"/>
      <c r="J58" s="1"/>
      <c r="K58" s="1"/>
      <c r="L58" s="3"/>
    </row>
    <row r="59" spans="1:12">
      <c r="A59" s="23"/>
      <c r="B59" s="5">
        <f t="shared" si="3"/>
        <v>5.5999999999999961</v>
      </c>
      <c r="C59" s="5">
        <f t="shared" si="4"/>
        <v>-7.9954758087418902</v>
      </c>
      <c r="D59" s="5">
        <f t="shared" si="5"/>
        <v>10.796833066119355</v>
      </c>
      <c r="E59" s="3"/>
      <c r="F59" s="1"/>
      <c r="G59" s="1"/>
      <c r="H59" s="1"/>
      <c r="I59" s="1"/>
      <c r="J59" s="1"/>
      <c r="K59" s="1"/>
      <c r="L59" s="3"/>
    </row>
    <row r="60" spans="1:12">
      <c r="A60" s="23"/>
      <c r="B60" s="5">
        <f t="shared" si="3"/>
        <v>5.6999999999999957</v>
      </c>
      <c r="C60" s="5">
        <f t="shared" si="4"/>
        <v>-7.9960413326491535</v>
      </c>
      <c r="D60" s="5">
        <f t="shared" si="5"/>
        <v>9.9972289328544406</v>
      </c>
      <c r="E60" s="3"/>
      <c r="F60" s="1"/>
      <c r="G60" s="1"/>
      <c r="H60" s="1"/>
      <c r="I60" s="1"/>
      <c r="J60" s="1"/>
      <c r="K60" s="1"/>
      <c r="L60" s="3"/>
    </row>
    <row r="61" spans="1:12">
      <c r="A61" s="23"/>
      <c r="B61" s="5">
        <f t="shared" si="3"/>
        <v>5.7999999999999954</v>
      </c>
      <c r="C61" s="5">
        <f t="shared" si="4"/>
        <v>-7.9965361660680099</v>
      </c>
      <c r="D61" s="5">
        <f t="shared" si="5"/>
        <v>9.1975753162476366</v>
      </c>
      <c r="E61" s="3"/>
      <c r="F61" s="1"/>
      <c r="G61" s="1"/>
      <c r="H61" s="1"/>
      <c r="I61" s="1"/>
      <c r="J61" s="1"/>
      <c r="K61" s="1"/>
      <c r="L61" s="3"/>
    </row>
    <row r="62" spans="1:12">
      <c r="A62" s="23"/>
      <c r="B62" s="5">
        <f t="shared" si="3"/>
        <v>5.899999999999995</v>
      </c>
      <c r="C62" s="5">
        <f t="shared" si="4"/>
        <v>-7.9969691453095084</v>
      </c>
      <c r="D62" s="5">
        <f t="shared" si="5"/>
        <v>8.3978784017166959</v>
      </c>
      <c r="E62" s="3"/>
      <c r="F62" s="1"/>
      <c r="G62" s="1"/>
      <c r="H62" s="1"/>
      <c r="I62" s="1"/>
      <c r="J62" s="1"/>
      <c r="K62" s="1"/>
      <c r="L62" s="3"/>
    </row>
    <row r="63" spans="1:12">
      <c r="A63" s="23"/>
      <c r="B63" s="5">
        <f t="shared" si="3"/>
        <v>5.9999999999999947</v>
      </c>
      <c r="C63" s="5">
        <f t="shared" si="4"/>
        <v>-7.9973480021458201</v>
      </c>
      <c r="D63" s="5">
        <f t="shared" si="5"/>
        <v>7.598143601502116</v>
      </c>
      <c r="E63" s="3"/>
      <c r="F63" s="1"/>
      <c r="G63" s="1"/>
      <c r="H63" s="1"/>
      <c r="I63" s="1"/>
      <c r="J63" s="1"/>
      <c r="K63" s="1"/>
      <c r="L63" s="3"/>
    </row>
    <row r="64" spans="1:12">
      <c r="A64" s="23"/>
      <c r="B64" s="5">
        <f t="shared" si="3"/>
        <v>6.0999999999999943</v>
      </c>
      <c r="C64" s="5">
        <f t="shared" si="4"/>
        <v>-7.9976795018775926</v>
      </c>
      <c r="D64" s="5">
        <f t="shared" si="5"/>
        <v>6.7983756513143589</v>
      </c>
      <c r="E64" s="3"/>
      <c r="F64" s="1"/>
      <c r="G64" s="1"/>
      <c r="H64" s="1"/>
      <c r="I64" s="1"/>
      <c r="J64" s="1"/>
      <c r="K64" s="1"/>
      <c r="L64" s="3"/>
    </row>
    <row r="65" spans="1:12">
      <c r="A65" s="23"/>
      <c r="B65" s="5">
        <f t="shared" si="3"/>
        <v>6.199999999999994</v>
      </c>
      <c r="C65" s="5">
        <f t="shared" si="4"/>
        <v>-7.9979695641428936</v>
      </c>
      <c r="D65" s="5">
        <f t="shared" si="5"/>
        <v>5.9985786949000683</v>
      </c>
      <c r="E65" s="3"/>
      <c r="F65" s="1"/>
      <c r="G65" s="1"/>
      <c r="H65" s="1"/>
      <c r="I65" s="1"/>
      <c r="J65" s="1"/>
      <c r="K65" s="1"/>
      <c r="L65" s="3"/>
    </row>
    <row r="66" spans="1:12">
      <c r="A66" s="23"/>
      <c r="B66" s="5">
        <f t="shared" si="3"/>
        <v>6.2999999999999936</v>
      </c>
      <c r="C66" s="5">
        <f t="shared" si="4"/>
        <v>-7.9982233686250312</v>
      </c>
      <c r="D66" s="5">
        <f t="shared" si="5"/>
        <v>5.1987563580375706</v>
      </c>
      <c r="E66" s="3"/>
      <c r="F66" s="1"/>
      <c r="G66" s="1"/>
      <c r="H66" s="1"/>
      <c r="I66" s="1"/>
      <c r="J66" s="1"/>
      <c r="K66" s="1"/>
      <c r="L66" s="3"/>
    </row>
    <row r="67" spans="1:12">
      <c r="A67" s="23"/>
      <c r="B67" s="5">
        <f t="shared" si="3"/>
        <v>6.3999999999999932</v>
      </c>
      <c r="C67" s="5">
        <f t="shared" si="4"/>
        <v>-7.9984454475469029</v>
      </c>
      <c r="D67" s="5">
        <f t="shared" si="5"/>
        <v>4.3989118132828864</v>
      </c>
      <c r="E67" s="3"/>
      <c r="F67" s="1"/>
      <c r="G67" s="1"/>
      <c r="H67" s="1"/>
      <c r="I67" s="1"/>
      <c r="J67" s="1"/>
      <c r="K67" s="1"/>
      <c r="L67" s="3"/>
    </row>
    <row r="68" spans="1:12">
      <c r="A68" s="23"/>
      <c r="B68" s="5">
        <f t="shared" ref="B68:B73" si="6">B67+tau</f>
        <v>6.4999999999999929</v>
      </c>
      <c r="C68" s="5">
        <f t="shared" ref="C68:C99" si="7">v0-((g*tau+alfa3*tau*v0)*((1-alfa3*tau)^(B68/tau)-1)/(alfa3*tau))</f>
        <v>-7.9986397666035396</v>
      </c>
      <c r="D68" s="5">
        <f t="shared" ref="D68:D73" si="8">x0+v0*B68+((g+alfa3*v0)/(alfa3^2))*((1-alfa3*tau)*((1-alfa3*tau)^(B68/tau)-1)+alfa3*B68)</f>
        <v>3.5990478366225318</v>
      </c>
      <c r="E68" s="3"/>
      <c r="F68" s="1"/>
      <c r="G68" s="1"/>
      <c r="H68" s="1"/>
      <c r="I68" s="1"/>
      <c r="J68" s="1"/>
      <c r="K68" s="1"/>
      <c r="L68" s="3"/>
    </row>
    <row r="69" spans="1:12">
      <c r="A69" s="23"/>
      <c r="B69" s="5">
        <f t="shared" si="6"/>
        <v>6.5999999999999925</v>
      </c>
      <c r="C69" s="5">
        <f t="shared" si="7"/>
        <v>-7.9988097957780973</v>
      </c>
      <c r="D69" s="5">
        <f t="shared" si="8"/>
        <v>2.7991668570447246</v>
      </c>
      <c r="E69" s="3"/>
      <c r="F69" s="1"/>
      <c r="G69" s="1"/>
      <c r="H69" s="1"/>
      <c r="I69" s="1"/>
      <c r="J69" s="1"/>
      <c r="K69" s="1"/>
      <c r="L69" s="3"/>
    </row>
    <row r="70" spans="1:12">
      <c r="A70" s="23"/>
      <c r="B70" s="5">
        <f t="shared" si="6"/>
        <v>6.6999999999999922</v>
      </c>
      <c r="C70" s="5">
        <f t="shared" si="7"/>
        <v>-7.9989585713058355</v>
      </c>
      <c r="D70" s="5">
        <f t="shared" si="8"/>
        <v>1.9992709999141525</v>
      </c>
      <c r="E70" s="3"/>
      <c r="F70" s="1"/>
      <c r="G70" s="1"/>
      <c r="H70" s="1"/>
      <c r="I70" s="1"/>
      <c r="J70" s="1"/>
      <c r="K70" s="1"/>
      <c r="L70" s="3"/>
    </row>
    <row r="71" spans="1:12">
      <c r="A71" s="23"/>
      <c r="B71" s="5">
        <f t="shared" si="6"/>
        <v>6.7999999999999918</v>
      </c>
      <c r="C71" s="5">
        <f t="shared" si="7"/>
        <v>-7.9990887498926062</v>
      </c>
      <c r="D71" s="5">
        <f t="shared" si="8"/>
        <v>1.1993621249248889</v>
      </c>
      <c r="E71" s="3"/>
      <c r="F71" s="1"/>
      <c r="G71" s="1"/>
      <c r="H71" s="1"/>
      <c r="I71" s="1"/>
      <c r="J71" s="1"/>
      <c r="K71" s="1"/>
      <c r="L71" s="3"/>
    </row>
    <row r="72" spans="1:12">
      <c r="A72" s="23"/>
      <c r="B72" s="5">
        <f t="shared" si="6"/>
        <v>6.8999999999999915</v>
      </c>
      <c r="C72" s="5">
        <f t="shared" si="7"/>
        <v>-7.9992026561560303</v>
      </c>
      <c r="D72" s="5">
        <f t="shared" si="8"/>
        <v>0.39944185930929166</v>
      </c>
      <c r="E72" s="3"/>
      <c r="F72" s="1"/>
      <c r="G72" s="1"/>
      <c r="H72" s="1"/>
      <c r="I72" s="1"/>
      <c r="J72" s="1"/>
      <c r="K72" s="1"/>
      <c r="L72" s="3"/>
    </row>
    <row r="73" spans="1:12">
      <c r="A73" s="23"/>
      <c r="B73" s="5">
        <f t="shared" si="6"/>
        <v>6.9999999999999911</v>
      </c>
      <c r="C73" s="5">
        <f t="shared" si="7"/>
        <v>-7.9993023241365266</v>
      </c>
      <c r="D73" s="5">
        <f t="shared" si="8"/>
        <v>-0.40048837310436625</v>
      </c>
      <c r="E73" s="3"/>
      <c r="F73" s="1"/>
      <c r="G73" s="1"/>
      <c r="H73" s="1"/>
      <c r="I73" s="1"/>
      <c r="J73" s="1"/>
      <c r="K73" s="1"/>
      <c r="L73" s="3"/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12</vt:i4>
      </vt:variant>
    </vt:vector>
  </HeadingPairs>
  <TitlesOfParts>
    <vt:vector size="16" baseType="lpstr">
      <vt:lpstr>Q com at. alfa=0 (não conserva)</vt:lpstr>
      <vt:lpstr>Q com at. alfa1 (não conserva)</vt:lpstr>
      <vt:lpstr>Q com at. alfa2 (não conserva)</vt:lpstr>
      <vt:lpstr>Q com at. alfa3 (não conserva)</vt:lpstr>
      <vt:lpstr>alfa1</vt:lpstr>
      <vt:lpstr>alfa2</vt:lpstr>
      <vt:lpstr>alfa3</vt:lpstr>
      <vt:lpstr>'Q com at. alfa=0 (não conserva)'!Area_de_impressao</vt:lpstr>
      <vt:lpstr>'Q com at. alfa1 (não conserva)'!Area_de_impressao</vt:lpstr>
      <vt:lpstr>'Q com at. alfa2 (não conserva)'!Area_de_impressao</vt:lpstr>
      <vt:lpstr>'Q com at. alfa3 (não conserva)'!Area_de_impressao</vt:lpstr>
      <vt:lpstr>g</vt:lpstr>
      <vt:lpstr>m</vt:lpstr>
      <vt:lpstr>tau</vt:lpstr>
      <vt:lpstr>v0</vt:lpstr>
      <vt:lpstr>x0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Servio Túlio</dc:creator>
  <cp:lastModifiedBy>Servio Túlio</cp:lastModifiedBy>
  <cp:lastPrinted>2013-08-27T18:48:38Z</cp:lastPrinted>
  <dcterms:created xsi:type="dcterms:W3CDTF">2013-08-27T17:42:20Z</dcterms:created>
  <dcterms:modified xsi:type="dcterms:W3CDTF">2013-08-27T18:54:56Z</dcterms:modified>
</cp:coreProperties>
</file>